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СКУ" sheetId="4" r:id="rId1"/>
    <sheet name="База" sheetId="6" r:id="rId2"/>
    <sheet name="Отклонение" sheetId="7" r:id="rId3"/>
  </sheets>
  <definedNames>
    <definedName name="категории2012" localSheetId="0">#REF!</definedName>
    <definedName name="категории2012">#REF!</definedName>
  </definedNames>
  <calcPr calcId="145621"/>
</workbook>
</file>

<file path=xl/calcChain.xml><?xml version="1.0" encoding="utf-8"?>
<calcChain xmlns="http://schemas.openxmlformats.org/spreadsheetml/2006/main">
  <c r="S14" i="7" l="1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S14" i="6"/>
  <c r="Q14" i="6"/>
  <c r="P14" i="6"/>
  <c r="N14" i="6"/>
  <c r="M14" i="6"/>
  <c r="K14" i="6"/>
  <c r="J14" i="6"/>
  <c r="H14" i="6"/>
  <c r="G14" i="6"/>
  <c r="E14" i="6"/>
  <c r="Q13" i="6"/>
  <c r="N13" i="6"/>
  <c r="K13" i="6"/>
  <c r="H13" i="6"/>
  <c r="E13" i="6"/>
  <c r="S12" i="6"/>
  <c r="P12" i="6"/>
  <c r="M12" i="6"/>
  <c r="J12" i="6"/>
  <c r="G12" i="6"/>
  <c r="S11" i="6"/>
  <c r="Q11" i="6"/>
  <c r="P11" i="6"/>
  <c r="N11" i="6"/>
  <c r="M11" i="6"/>
  <c r="K11" i="6"/>
  <c r="J11" i="6"/>
  <c r="H11" i="6"/>
  <c r="G11" i="6"/>
  <c r="E11" i="6"/>
  <c r="S10" i="6"/>
  <c r="Q10" i="6"/>
  <c r="P10" i="6"/>
  <c r="N10" i="6"/>
  <c r="M10" i="6"/>
  <c r="K10" i="6"/>
  <c r="J10" i="6"/>
  <c r="H10" i="6"/>
  <c r="G10" i="6"/>
  <c r="E10" i="6"/>
  <c r="Q9" i="6"/>
  <c r="N9" i="6"/>
  <c r="K9" i="6"/>
  <c r="H9" i="6"/>
  <c r="E9" i="6"/>
  <c r="S8" i="6"/>
  <c r="P8" i="6"/>
  <c r="M8" i="6"/>
  <c r="J8" i="6"/>
  <c r="G8" i="6"/>
  <c r="S7" i="6"/>
  <c r="Q7" i="6"/>
  <c r="P7" i="6"/>
  <c r="N7" i="6"/>
  <c r="M7" i="6"/>
  <c r="K7" i="6"/>
  <c r="J7" i="6"/>
  <c r="H7" i="6"/>
  <c r="G7" i="6"/>
  <c r="E7" i="6"/>
  <c r="S6" i="6"/>
  <c r="Q6" i="6"/>
  <c r="P6" i="6"/>
  <c r="N6" i="6"/>
  <c r="M6" i="6"/>
  <c r="K6" i="6"/>
  <c r="J6" i="6"/>
  <c r="H6" i="6"/>
  <c r="G6" i="6"/>
  <c r="E6" i="6"/>
  <c r="E11" i="4" l="1"/>
  <c r="G11" i="4"/>
  <c r="H11" i="4"/>
  <c r="H21" i="4" s="1"/>
  <c r="J11" i="4"/>
  <c r="J21" i="4" s="1"/>
  <c r="K11" i="4"/>
  <c r="M11" i="4"/>
  <c r="N11" i="4"/>
  <c r="N21" i="4" s="1"/>
  <c r="P11" i="4"/>
  <c r="Q11" i="4"/>
  <c r="S11" i="4"/>
  <c r="E12" i="4"/>
  <c r="E22" i="4" s="1"/>
  <c r="G12" i="4"/>
  <c r="G22" i="4" s="1"/>
  <c r="H12" i="4"/>
  <c r="J12" i="4"/>
  <c r="K12" i="4"/>
  <c r="K22" i="4" s="1"/>
  <c r="M12" i="4"/>
  <c r="M22" i="4" s="1"/>
  <c r="N12" i="4"/>
  <c r="P12" i="4"/>
  <c r="Q12" i="4"/>
  <c r="Q22" i="4" s="1"/>
  <c r="S12" i="4"/>
  <c r="S22" i="4" s="1"/>
  <c r="G13" i="4"/>
  <c r="G23" i="4" s="1"/>
  <c r="J13" i="4"/>
  <c r="M13" i="4"/>
  <c r="M23" i="4" s="1"/>
  <c r="P13" i="4"/>
  <c r="P23" i="4" s="1"/>
  <c r="S13" i="4"/>
  <c r="S23" i="4" s="1"/>
  <c r="E14" i="4"/>
  <c r="H14" i="4"/>
  <c r="H24" i="4" s="1"/>
  <c r="K14" i="4"/>
  <c r="K24" i="4" s="1"/>
  <c r="N14" i="4"/>
  <c r="Q14" i="4"/>
  <c r="E15" i="4"/>
  <c r="E25" i="4" s="1"/>
  <c r="G15" i="4"/>
  <c r="G25" i="4" s="1"/>
  <c r="H15" i="4"/>
  <c r="J15" i="4"/>
  <c r="K15" i="4"/>
  <c r="M15" i="4"/>
  <c r="M25" i="4" s="1"/>
  <c r="N15" i="4"/>
  <c r="P15" i="4"/>
  <c r="Q15" i="4"/>
  <c r="Q25" i="4" s="1"/>
  <c r="S15" i="4"/>
  <c r="S25" i="4" s="1"/>
  <c r="E16" i="4"/>
  <c r="G16" i="4"/>
  <c r="H16" i="4"/>
  <c r="J16" i="4"/>
  <c r="J26" i="4" s="1"/>
  <c r="K16" i="4"/>
  <c r="M16" i="4"/>
  <c r="N16" i="4"/>
  <c r="N26" i="4" s="1"/>
  <c r="P16" i="4"/>
  <c r="P26" i="4" s="1"/>
  <c r="Q16" i="4"/>
  <c r="S16" i="4"/>
  <c r="G17" i="4"/>
  <c r="J17" i="4"/>
  <c r="J27" i="4" s="1"/>
  <c r="M17" i="4"/>
  <c r="P17" i="4"/>
  <c r="S17" i="4"/>
  <c r="E18" i="4"/>
  <c r="E28" i="4" s="1"/>
  <c r="H18" i="4"/>
  <c r="K18" i="4"/>
  <c r="N18" i="4"/>
  <c r="Q18" i="4"/>
  <c r="Q28" i="4" s="1"/>
  <c r="E19" i="4"/>
  <c r="G19" i="4"/>
  <c r="H19" i="4"/>
  <c r="H29" i="4" s="1"/>
  <c r="J19" i="4"/>
  <c r="K19" i="4"/>
  <c r="M19" i="4"/>
  <c r="N19" i="4"/>
  <c r="P19" i="4"/>
  <c r="P29" i="4" s="1"/>
  <c r="Q19" i="4"/>
  <c r="S19" i="4"/>
  <c r="E21" i="4"/>
  <c r="F21" i="4"/>
  <c r="G21" i="4"/>
  <c r="I21" i="4"/>
  <c r="K21" i="4"/>
  <c r="L21" i="4"/>
  <c r="M21" i="4"/>
  <c r="O21" i="4"/>
  <c r="P21" i="4"/>
  <c r="Q21" i="4"/>
  <c r="R21" i="4"/>
  <c r="S21" i="4"/>
  <c r="F22" i="4"/>
  <c r="H22" i="4"/>
  <c r="I22" i="4"/>
  <c r="J22" i="4"/>
  <c r="L22" i="4"/>
  <c r="N22" i="4"/>
  <c r="O22" i="4"/>
  <c r="P22" i="4"/>
  <c r="R22" i="4"/>
  <c r="F23" i="4"/>
  <c r="I23" i="4"/>
  <c r="J23" i="4"/>
  <c r="L23" i="4"/>
  <c r="O23" i="4"/>
  <c r="R23" i="4"/>
  <c r="E24" i="4"/>
  <c r="F24" i="4"/>
  <c r="I24" i="4"/>
  <c r="L24" i="4"/>
  <c r="N24" i="4"/>
  <c r="O24" i="4"/>
  <c r="Q24" i="4"/>
  <c r="R24" i="4"/>
  <c r="F25" i="4"/>
  <c r="H25" i="4"/>
  <c r="I25" i="4"/>
  <c r="J25" i="4"/>
  <c r="K25" i="4"/>
  <c r="L25" i="4"/>
  <c r="N25" i="4"/>
  <c r="O25" i="4"/>
  <c r="P25" i="4"/>
  <c r="R25" i="4"/>
  <c r="E26" i="4"/>
  <c r="F26" i="4"/>
  <c r="G26" i="4"/>
  <c r="H26" i="4"/>
  <c r="I26" i="4"/>
  <c r="K26" i="4"/>
  <c r="L26" i="4"/>
  <c r="M26" i="4"/>
  <c r="O26" i="4"/>
  <c r="Q26" i="4"/>
  <c r="R26" i="4"/>
  <c r="S26" i="4"/>
  <c r="F27" i="4"/>
  <c r="G27" i="4"/>
  <c r="I27" i="4"/>
  <c r="L27" i="4"/>
  <c r="M27" i="4"/>
  <c r="O27" i="4"/>
  <c r="P27" i="4"/>
  <c r="R27" i="4"/>
  <c r="S27" i="4"/>
  <c r="F28" i="4"/>
  <c r="H28" i="4"/>
  <c r="I28" i="4"/>
  <c r="K28" i="4"/>
  <c r="L28" i="4"/>
  <c r="N28" i="4"/>
  <c r="O28" i="4"/>
  <c r="R28" i="4"/>
  <c r="E29" i="4"/>
  <c r="F29" i="4"/>
  <c r="G29" i="4"/>
  <c r="I29" i="4"/>
  <c r="J29" i="4"/>
  <c r="K29" i="4"/>
  <c r="L29" i="4"/>
  <c r="M29" i="4"/>
  <c r="N29" i="4"/>
  <c r="O29" i="4"/>
  <c r="Q29" i="4"/>
  <c r="R29" i="4"/>
  <c r="S29" i="4"/>
</calcChain>
</file>

<file path=xl/sharedStrings.xml><?xml version="1.0" encoding="utf-8"?>
<sst xmlns="http://schemas.openxmlformats.org/spreadsheetml/2006/main" count="194" uniqueCount="49">
  <si>
    <t>СОГЛАСОВАНО:</t>
  </si>
  <si>
    <t>УТВЕРЖДАЮ:</t>
  </si>
  <si>
    <t xml:space="preserve">Протоколом правления </t>
  </si>
  <si>
    <t>Директор- главный врач</t>
  </si>
  <si>
    <t>ЛПУ "санаторий имени С.М. Кирова"</t>
  </si>
  <si>
    <t xml:space="preserve"> ЛПУ "санаторий имени Кирова"</t>
  </si>
  <si>
    <t>№ протокола  17-з  от  " 19 " ноября 2020г.</t>
  </si>
  <si>
    <t>_______________(К.А. Бораев)</t>
  </si>
  <si>
    <t>Цены на санаторно-курортные услуги   ЛПУ "санаторий имени  Кирова" на 2021 год</t>
  </si>
  <si>
    <t>Программа лечения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</si>
  <si>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</si>
  <si>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</si>
  <si>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</si>
  <si>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10.01.2021-07.03.2021</t>
  </si>
  <si>
    <t>08.03.2021-06.06.2021</t>
  </si>
  <si>
    <t>07.06.2021-01.08.2021</t>
  </si>
  <si>
    <t>02.08.2021-14.11.2021</t>
  </si>
  <si>
    <t>15.11.2021-09.01.2022</t>
  </si>
  <si>
    <t>Весь номер при размещении в нём 1 человека</t>
  </si>
  <si>
    <t>Основное место в номере</t>
  </si>
  <si>
    <t>Доп. Место на взрослого</t>
  </si>
  <si>
    <t xml:space="preserve">Л2м2к1  </t>
  </si>
  <si>
    <t>Л2м2к2</t>
  </si>
  <si>
    <t xml:space="preserve"> 2-х местный 2-х комнатный Люкс</t>
  </si>
  <si>
    <t xml:space="preserve">Л2м3к1  </t>
  </si>
  <si>
    <t>Л2м3к2</t>
  </si>
  <si>
    <t xml:space="preserve"> 2-х местный 3-х комнатный Люкс</t>
  </si>
  <si>
    <t xml:space="preserve">Пл1м1к1 </t>
  </si>
  <si>
    <t>Пл1м1к1</t>
  </si>
  <si>
    <t>1 местный 1 комнатный Полулюкс</t>
  </si>
  <si>
    <t xml:space="preserve">Пл2м1к1 </t>
  </si>
  <si>
    <t>2х местный 1 комнатный Полулюкс (208,308) без балкона</t>
  </si>
  <si>
    <t xml:space="preserve">Пл2м1к2 </t>
  </si>
  <si>
    <t>Пл2м1к2</t>
  </si>
  <si>
    <t>2х местный 1 комнатный Полулюкс с балконом</t>
  </si>
  <si>
    <t xml:space="preserve">Пл2м2к1 </t>
  </si>
  <si>
    <t>Пл2м2к1</t>
  </si>
  <si>
    <t>2х местный 2х комнатный Полулюкс</t>
  </si>
  <si>
    <t xml:space="preserve">1К1м1к1 </t>
  </si>
  <si>
    <t>1К1м1к1</t>
  </si>
  <si>
    <t>1 местный 1 комнатный 1 категория</t>
  </si>
  <si>
    <t xml:space="preserve">1К2м1к1 </t>
  </si>
  <si>
    <t>1К2м1к1</t>
  </si>
  <si>
    <t>2 местный 1 комнатный 1 категория</t>
  </si>
  <si>
    <t>1К2м2к1</t>
  </si>
  <si>
    <t>2 местный 2 комнатный 1 категория</t>
  </si>
  <si>
    <t>Сильный иммунитет</t>
  </si>
  <si>
    <t>Профсоюзная Сильный иммунитет</t>
  </si>
  <si>
    <t>Общее оздоровление - База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</si>
</sst>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2" fillId="0" borderId="0" xfId="2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 textRotation="90" wrapText="1"/>
    </xf>
    <xf numFmtId="0" fontId="2" fillId="0" borderId="11" xfId="1" applyFont="1" applyBorder="1" applyAlignment="1">
      <alignment horizontal="center" vertical="center" textRotation="90" wrapText="1"/>
    </xf>
    <xf numFmtId="0" fontId="2" fillId="0" borderId="12" xfId="1" applyFont="1" applyBorder="1" applyAlignment="1">
      <alignment horizontal="center" vertical="center" textRotation="90" wrapText="1"/>
    </xf>
    <xf numFmtId="0" fontId="2" fillId="0" borderId="0" xfId="1" applyFont="1" applyAlignment="1">
      <alignment horizontal="center" vertical="center" wrapText="1"/>
    </xf>
    <xf numFmtId="3" fontId="7" fillId="0" borderId="14" xfId="1" applyNumberFormat="1" applyFont="1" applyBorder="1" applyProtection="1">
      <protection locked="0"/>
    </xf>
    <xf numFmtId="3" fontId="7" fillId="0" borderId="15" xfId="1" applyNumberFormat="1" applyFont="1" applyBorder="1" applyAlignment="1" applyProtection="1">
      <alignment wrapText="1"/>
      <protection locked="0"/>
    </xf>
    <xf numFmtId="3" fontId="7" fillId="0" borderId="19" xfId="1" applyNumberFormat="1" applyFont="1" applyBorder="1" applyProtection="1">
      <protection locked="0"/>
    </xf>
    <xf numFmtId="3" fontId="7" fillId="0" borderId="20" xfId="1" applyNumberFormat="1" applyFont="1" applyBorder="1" applyAlignment="1" applyProtection="1">
      <alignment wrapText="1"/>
      <protection locked="0"/>
    </xf>
    <xf numFmtId="3" fontId="7" fillId="0" borderId="24" xfId="1" applyNumberFormat="1" applyFont="1" applyBorder="1" applyProtection="1">
      <protection locked="0"/>
    </xf>
    <xf numFmtId="3" fontId="7" fillId="0" borderId="25" xfId="1" applyNumberFormat="1" applyFont="1" applyBorder="1" applyAlignment="1" applyProtection="1">
      <alignment wrapText="1"/>
      <protection locked="0"/>
    </xf>
    <xf numFmtId="3" fontId="7" fillId="0" borderId="16" xfId="3" applyNumberFormat="1" applyFont="1" applyBorder="1" applyAlignment="1">
      <alignment horizontal="center"/>
    </xf>
    <xf numFmtId="164" fontId="4" fillId="0" borderId="13" xfId="1" applyNumberFormat="1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/>
    </xf>
    <xf numFmtId="164" fontId="4" fillId="0" borderId="17" xfId="1" applyNumberFormat="1" applyFont="1" applyBorder="1" applyAlignment="1">
      <alignment horizontal="center" vertical="center"/>
    </xf>
    <xf numFmtId="3" fontId="7" fillId="0" borderId="21" xfId="3" applyNumberFormat="1" applyFont="1" applyBorder="1" applyAlignment="1">
      <alignment horizontal="center"/>
    </xf>
    <xf numFmtId="164" fontId="4" fillId="0" borderId="18" xfId="1" applyNumberFormat="1" applyFont="1" applyBorder="1" applyAlignment="1">
      <alignment horizontal="center" vertical="center"/>
    </xf>
    <xf numFmtId="164" fontId="4" fillId="0" borderId="21" xfId="1" applyNumberFormat="1" applyFont="1" applyBorder="1" applyAlignment="1">
      <alignment horizontal="center" vertical="center"/>
    </xf>
    <xf numFmtId="164" fontId="4" fillId="0" borderId="22" xfId="1" applyNumberFormat="1" applyFont="1" applyBorder="1" applyAlignment="1">
      <alignment horizontal="center" vertical="center"/>
    </xf>
    <xf numFmtId="3" fontId="7" fillId="0" borderId="24" xfId="1" applyNumberFormat="1" applyFont="1" applyBorder="1" applyAlignment="1" applyProtection="1">
      <alignment horizontal="center"/>
      <protection locked="0"/>
    </xf>
    <xf numFmtId="164" fontId="4" fillId="0" borderId="23" xfId="1" applyNumberFormat="1" applyFont="1" applyBorder="1" applyAlignment="1">
      <alignment horizontal="center" vertical="center"/>
    </xf>
    <xf numFmtId="164" fontId="4" fillId="0" borderId="26" xfId="1" applyNumberFormat="1" applyFont="1" applyBorder="1" applyAlignment="1">
      <alignment horizontal="center" vertical="center"/>
    </xf>
    <xf numFmtId="164" fontId="4" fillId="0" borderId="27" xfId="1" applyNumberFormat="1" applyFont="1" applyBorder="1" applyAlignment="1">
      <alignment horizontal="center" vertical="center"/>
    </xf>
    <xf numFmtId="3" fontId="7" fillId="3" borderId="16" xfId="1" applyNumberFormat="1" applyFont="1" applyFill="1" applyBorder="1" applyAlignment="1">
      <alignment horizontal="center" vertical="center"/>
    </xf>
    <xf numFmtId="3" fontId="7" fillId="3" borderId="21" xfId="1" applyNumberFormat="1" applyFont="1" applyFill="1" applyBorder="1" applyAlignment="1">
      <alignment horizontal="center" vertical="center"/>
    </xf>
    <xf numFmtId="3" fontId="7" fillId="3" borderId="20" xfId="1" applyNumberFormat="1" applyFont="1" applyFill="1" applyBorder="1" applyAlignment="1" applyProtection="1">
      <alignment wrapText="1"/>
      <protection locked="0"/>
    </xf>
    <xf numFmtId="3" fontId="7" fillId="3" borderId="26" xfId="1" applyNumberFormat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center"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6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/>
    </xf>
  </cellXfs>
  <cellStyles count="13">
    <cellStyle name="Обычный" xfId="0" builtinId="0"/>
    <cellStyle name="Обычный 15 2" xfId="2"/>
    <cellStyle name="Обычный 15 2 2" xfId="4"/>
    <cellStyle name="Обычный 2" xfId="1"/>
    <cellStyle name="Обычный 2 2" xfId="5"/>
    <cellStyle name="Обычный 2 3" xfId="6"/>
    <cellStyle name="Обычный 2 3 2 2" xfId="7"/>
    <cellStyle name="Обычный 2_ФОТ доработать" xfId="8"/>
    <cellStyle name="Обычный 5" xfId="9"/>
    <cellStyle name="Обычный 5 2" xfId="10"/>
    <cellStyle name="Обычный_Лист1 2" xfId="3"/>
    <cellStyle name="Финансовый [0] 2" xfId="11"/>
    <cellStyle name="Финансовый [0] 3" xfId="1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zoomScaleNormal="100" workbookViewId="0">
      <selection activeCell="I4" sqref="I4"/>
    </sheetView>
  </sheetViews>
  <sheetFormatPr defaultColWidth="9.140625" defaultRowHeight="11.25" x14ac:dyDescent="0.2"/>
  <cols>
    <col min="1" max="1" width="12.28515625" style="5" customWidth="1"/>
    <col min="2" max="2" width="10.140625" style="5" customWidth="1"/>
    <col min="3" max="3" width="11.28515625" style="5" customWidth="1"/>
    <col min="4" max="4" width="31.42578125" style="5" customWidth="1"/>
    <col min="5" max="7" width="8.7109375" style="5" customWidth="1"/>
    <col min="8" max="13" width="8.7109375" style="6" customWidth="1"/>
    <col min="14" max="16" width="9.140625" style="6"/>
    <col min="17" max="16384" width="9.140625" style="5"/>
  </cols>
  <sheetData>
    <row r="1" spans="1:19" s="1" customFormat="1" ht="10.5" x14ac:dyDescent="0.15">
      <c r="A1" s="1" t="s">
        <v>0</v>
      </c>
      <c r="H1" s="2"/>
      <c r="K1" s="2"/>
      <c r="N1" s="3"/>
      <c r="O1" s="3"/>
      <c r="P1" s="3"/>
      <c r="S1" s="4" t="s">
        <v>1</v>
      </c>
    </row>
    <row r="2" spans="1:19" s="1" customFormat="1" ht="10.5" x14ac:dyDescent="0.15">
      <c r="A2" s="1" t="s">
        <v>2</v>
      </c>
      <c r="H2" s="2"/>
      <c r="K2" s="2"/>
      <c r="N2" s="3"/>
      <c r="O2" s="3"/>
      <c r="P2" s="3"/>
      <c r="S2" s="4" t="s">
        <v>3</v>
      </c>
    </row>
    <row r="3" spans="1:19" s="1" customFormat="1" ht="10.5" x14ac:dyDescent="0.15">
      <c r="A3" s="1" t="s">
        <v>4</v>
      </c>
      <c r="H3" s="2"/>
      <c r="K3" s="2"/>
      <c r="N3" s="3"/>
      <c r="O3" s="3"/>
      <c r="P3" s="3"/>
      <c r="S3" s="4" t="s">
        <v>5</v>
      </c>
    </row>
    <row r="4" spans="1:19" s="1" customFormat="1" ht="21.75" customHeight="1" x14ac:dyDescent="0.15">
      <c r="A4" s="1" t="s">
        <v>6</v>
      </c>
      <c r="H4" s="2"/>
      <c r="K4" s="2"/>
      <c r="N4" s="3"/>
      <c r="O4" s="3"/>
      <c r="P4" s="3"/>
      <c r="S4" s="4" t="s">
        <v>7</v>
      </c>
    </row>
    <row r="5" spans="1:19" s="1" customFormat="1" ht="10.5" x14ac:dyDescent="0.15">
      <c r="H5" s="2"/>
      <c r="K5" s="2"/>
      <c r="N5" s="3"/>
      <c r="O5" s="3"/>
      <c r="P5" s="3"/>
    </row>
    <row r="6" spans="1:19" s="1" customFormat="1" ht="10.5" x14ac:dyDescent="0.15">
      <c r="H6" s="2"/>
      <c r="I6" s="2"/>
      <c r="J6" s="2"/>
      <c r="K6" s="2"/>
      <c r="L6" s="2"/>
      <c r="M6" s="2"/>
      <c r="N6" s="3"/>
      <c r="O6" s="3"/>
      <c r="P6" s="3"/>
    </row>
    <row r="7" spans="1:19" ht="18" customHeight="1" x14ac:dyDescent="0.3">
      <c r="A7" s="39" t="s">
        <v>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</row>
    <row r="8" spans="1:19" ht="12" thickBot="1" x14ac:dyDescent="0.25"/>
    <row r="9" spans="1:19" s="3" customFormat="1" ht="39" customHeight="1" x14ac:dyDescent="0.25">
      <c r="A9" s="40" t="s">
        <v>9</v>
      </c>
      <c r="B9" s="42" t="s">
        <v>10</v>
      </c>
      <c r="C9" s="42" t="s">
        <v>11</v>
      </c>
      <c r="D9" s="44" t="s">
        <v>12</v>
      </c>
      <c r="E9" s="46" t="s">
        <v>13</v>
      </c>
      <c r="F9" s="47"/>
      <c r="G9" s="47"/>
      <c r="H9" s="46" t="s">
        <v>14</v>
      </c>
      <c r="I9" s="47"/>
      <c r="J9" s="47"/>
      <c r="K9" s="46" t="s">
        <v>15</v>
      </c>
      <c r="L9" s="47"/>
      <c r="M9" s="47"/>
      <c r="N9" s="46" t="s">
        <v>16</v>
      </c>
      <c r="O9" s="47"/>
      <c r="P9" s="47"/>
      <c r="Q9" s="46" t="s">
        <v>17</v>
      </c>
      <c r="R9" s="47"/>
      <c r="S9" s="48"/>
    </row>
    <row r="10" spans="1:19" s="10" customFormat="1" ht="69.75" customHeight="1" thickBot="1" x14ac:dyDescent="0.3">
      <c r="A10" s="41"/>
      <c r="B10" s="43"/>
      <c r="C10" s="43"/>
      <c r="D10" s="45"/>
      <c r="E10" s="7" t="s">
        <v>18</v>
      </c>
      <c r="F10" s="8" t="s">
        <v>19</v>
      </c>
      <c r="G10" s="8" t="s">
        <v>20</v>
      </c>
      <c r="H10" s="7" t="s">
        <v>18</v>
      </c>
      <c r="I10" s="8" t="s">
        <v>19</v>
      </c>
      <c r="J10" s="8" t="s">
        <v>20</v>
      </c>
      <c r="K10" s="7" t="s">
        <v>18</v>
      </c>
      <c r="L10" s="8" t="s">
        <v>19</v>
      </c>
      <c r="M10" s="8" t="s">
        <v>20</v>
      </c>
      <c r="N10" s="7" t="s">
        <v>18</v>
      </c>
      <c r="O10" s="8" t="s">
        <v>19</v>
      </c>
      <c r="P10" s="8" t="s">
        <v>20</v>
      </c>
      <c r="Q10" s="7" t="s">
        <v>18</v>
      </c>
      <c r="R10" s="8" t="s">
        <v>19</v>
      </c>
      <c r="S10" s="9" t="s">
        <v>20</v>
      </c>
    </row>
    <row r="11" spans="1:19" s="6" customFormat="1" ht="11.25" customHeight="1" x14ac:dyDescent="0.2">
      <c r="A11" s="36" t="s">
        <v>46</v>
      </c>
      <c r="B11" s="17" t="s">
        <v>21</v>
      </c>
      <c r="C11" s="11" t="s">
        <v>22</v>
      </c>
      <c r="D11" s="12" t="s">
        <v>23</v>
      </c>
      <c r="E11" s="18">
        <f>F11+(F11*0.5)</f>
        <v>5850</v>
      </c>
      <c r="F11" s="29">
        <v>3900</v>
      </c>
      <c r="G11" s="20">
        <f>F11*0.7</f>
        <v>2730</v>
      </c>
      <c r="H11" s="18">
        <f>I11+(I11*0.5)</f>
        <v>7500</v>
      </c>
      <c r="I11" s="29">
        <v>5000</v>
      </c>
      <c r="J11" s="20">
        <f>I11*0.7</f>
        <v>3500</v>
      </c>
      <c r="K11" s="18">
        <f>L11+(L11*0.5)</f>
        <v>6900</v>
      </c>
      <c r="L11" s="29">
        <v>4600</v>
      </c>
      <c r="M11" s="20">
        <f>L11*0.7</f>
        <v>3220</v>
      </c>
      <c r="N11" s="18">
        <f>O11+(O11*0.5)+5</f>
        <v>8240</v>
      </c>
      <c r="O11" s="29">
        <v>5490</v>
      </c>
      <c r="P11" s="20">
        <f>O11*0.7-3</f>
        <v>3839.9999999999995</v>
      </c>
      <c r="Q11" s="18">
        <f>R11+(R11*0.5)+5</f>
        <v>6830</v>
      </c>
      <c r="R11" s="29">
        <v>4550</v>
      </c>
      <c r="S11" s="20">
        <f>R11*0.7+5</f>
        <v>3190</v>
      </c>
    </row>
    <row r="12" spans="1:19" s="6" customFormat="1" x14ac:dyDescent="0.2">
      <c r="A12" s="37"/>
      <c r="B12" s="21" t="s">
        <v>24</v>
      </c>
      <c r="C12" s="13" t="s">
        <v>25</v>
      </c>
      <c r="D12" s="14" t="s">
        <v>26</v>
      </c>
      <c r="E12" s="22">
        <f>F12+(F12*0.5)+5</f>
        <v>5930</v>
      </c>
      <c r="F12" s="30">
        <v>3950</v>
      </c>
      <c r="G12" s="24">
        <f>F12*0.7+5</f>
        <v>2770</v>
      </c>
      <c r="H12" s="22">
        <f>I12+(I12*0.5)+5</f>
        <v>7580</v>
      </c>
      <c r="I12" s="30">
        <v>5050</v>
      </c>
      <c r="J12" s="24">
        <f>I12*0.7+5</f>
        <v>3540</v>
      </c>
      <c r="K12" s="22">
        <f>L12+(L12*0.5)+5</f>
        <v>6980</v>
      </c>
      <c r="L12" s="30">
        <v>4650</v>
      </c>
      <c r="M12" s="24">
        <f>L12*0.7+5</f>
        <v>3260</v>
      </c>
      <c r="N12" s="22">
        <f>O12+(O12*0.5)</f>
        <v>8310</v>
      </c>
      <c r="O12" s="30">
        <v>5540</v>
      </c>
      <c r="P12" s="24">
        <f>O12*0.7+2</f>
        <v>3879.9999999999995</v>
      </c>
      <c r="Q12" s="22">
        <f t="shared" ref="Q12" si="0">R12+(R12*0.5)</f>
        <v>6900</v>
      </c>
      <c r="R12" s="30">
        <v>4600</v>
      </c>
      <c r="S12" s="24">
        <f>R12*0.7</f>
        <v>3220</v>
      </c>
    </row>
    <row r="13" spans="1:19" s="6" customFormat="1" x14ac:dyDescent="0.2">
      <c r="A13" s="37"/>
      <c r="B13" s="21" t="s">
        <v>27</v>
      </c>
      <c r="C13" s="13" t="s">
        <v>28</v>
      </c>
      <c r="D13" s="31" t="s">
        <v>29</v>
      </c>
      <c r="E13" s="22"/>
      <c r="F13" s="30">
        <v>3780</v>
      </c>
      <c r="G13" s="24">
        <f>F13*0.7+4</f>
        <v>2650</v>
      </c>
      <c r="H13" s="22"/>
      <c r="I13" s="30">
        <v>4350</v>
      </c>
      <c r="J13" s="24">
        <f>I13*0.7+5</f>
        <v>3050</v>
      </c>
      <c r="K13" s="22"/>
      <c r="L13" s="30">
        <v>4100</v>
      </c>
      <c r="M13" s="24">
        <f>L13*0.7</f>
        <v>2870</v>
      </c>
      <c r="N13" s="22"/>
      <c r="O13" s="30">
        <v>4650</v>
      </c>
      <c r="P13" s="24">
        <f>O13*0.7+5</f>
        <v>3260</v>
      </c>
      <c r="Q13" s="22"/>
      <c r="R13" s="30">
        <v>4050</v>
      </c>
      <c r="S13" s="24">
        <f>R13*0.7+5</f>
        <v>2840</v>
      </c>
    </row>
    <row r="14" spans="1:19" s="6" customFormat="1" ht="22.5" x14ac:dyDescent="0.2">
      <c r="A14" s="37"/>
      <c r="B14" s="21" t="s">
        <v>30</v>
      </c>
      <c r="C14" s="13" t="s">
        <v>30</v>
      </c>
      <c r="D14" s="14" t="s">
        <v>31</v>
      </c>
      <c r="E14" s="22">
        <f>F14+(F14*0.5)+5</f>
        <v>4040</v>
      </c>
      <c r="F14" s="30">
        <v>2690</v>
      </c>
      <c r="G14" s="24"/>
      <c r="H14" s="22">
        <f>I14+(I14*0.5)+5</f>
        <v>5030</v>
      </c>
      <c r="I14" s="30">
        <v>3350</v>
      </c>
      <c r="J14" s="24"/>
      <c r="K14" s="22">
        <f>L14+(L14*0.5)+5</f>
        <v>4580</v>
      </c>
      <c r="L14" s="30">
        <v>3050</v>
      </c>
      <c r="M14" s="24"/>
      <c r="N14" s="22">
        <f>O14+(O14*0.5)+5</f>
        <v>5330</v>
      </c>
      <c r="O14" s="23">
        <v>3550</v>
      </c>
      <c r="P14" s="24"/>
      <c r="Q14" s="22">
        <f>R14+(R14*0.5)</f>
        <v>4500</v>
      </c>
      <c r="R14" s="30">
        <v>3000</v>
      </c>
      <c r="S14" s="24"/>
    </row>
    <row r="15" spans="1:19" s="6" customFormat="1" ht="22.5" x14ac:dyDescent="0.2">
      <c r="A15" s="37"/>
      <c r="B15" s="21" t="s">
        <v>32</v>
      </c>
      <c r="C15" s="13" t="s">
        <v>33</v>
      </c>
      <c r="D15" s="14" t="s">
        <v>34</v>
      </c>
      <c r="E15" s="22">
        <f>F15+(F15*0.5)</f>
        <v>4320</v>
      </c>
      <c r="F15" s="30">
        <v>2880</v>
      </c>
      <c r="G15" s="24">
        <f>F15*0.7+4</f>
        <v>2019.9999999999998</v>
      </c>
      <c r="H15" s="22">
        <f>I15+(I15*0.5)+5</f>
        <v>5690</v>
      </c>
      <c r="I15" s="30">
        <v>3790</v>
      </c>
      <c r="J15" s="24">
        <f>I15*0.7-3</f>
        <v>2650</v>
      </c>
      <c r="K15" s="22">
        <f t="shared" ref="K15:K18" si="1">L15+(L15*0.5)</f>
        <v>5250</v>
      </c>
      <c r="L15" s="30">
        <v>3500</v>
      </c>
      <c r="M15" s="24">
        <f>L15*0.7</f>
        <v>2450</v>
      </c>
      <c r="N15" s="22">
        <f t="shared" ref="N15:N16" si="2">O15+(O15*0.5)</f>
        <v>6000</v>
      </c>
      <c r="O15" s="23">
        <v>4000</v>
      </c>
      <c r="P15" s="24">
        <f>O15*0.7</f>
        <v>2800</v>
      </c>
      <c r="Q15" s="22">
        <f t="shared" ref="Q15:Q18" si="3">R15+(R15*0.5)+5</f>
        <v>5180</v>
      </c>
      <c r="R15" s="30">
        <v>3450</v>
      </c>
      <c r="S15" s="24">
        <f>R15*0.7+5</f>
        <v>2420</v>
      </c>
    </row>
    <row r="16" spans="1:19" s="6" customFormat="1" x14ac:dyDescent="0.2">
      <c r="A16" s="37"/>
      <c r="B16" s="21" t="s">
        <v>35</v>
      </c>
      <c r="C16" s="13" t="s">
        <v>36</v>
      </c>
      <c r="D16" s="14" t="s">
        <v>37</v>
      </c>
      <c r="E16" s="22">
        <f>F16+(F16*0.5)</f>
        <v>4320</v>
      </c>
      <c r="F16" s="30">
        <v>2880</v>
      </c>
      <c r="G16" s="24">
        <f>F16*0.7+4</f>
        <v>2019.9999999999998</v>
      </c>
      <c r="H16" s="22">
        <f>I16+(I16*0.5)+5</f>
        <v>5690</v>
      </c>
      <c r="I16" s="30">
        <v>3790</v>
      </c>
      <c r="J16" s="24">
        <f>I16*0.7-3</f>
        <v>2650</v>
      </c>
      <c r="K16" s="22">
        <f t="shared" si="1"/>
        <v>5250</v>
      </c>
      <c r="L16" s="30">
        <v>3500</v>
      </c>
      <c r="M16" s="24">
        <f>L16*0.7</f>
        <v>2450</v>
      </c>
      <c r="N16" s="22">
        <f t="shared" si="2"/>
        <v>6000</v>
      </c>
      <c r="O16" s="23">
        <v>4000</v>
      </c>
      <c r="P16" s="24">
        <f>O16*0.7</f>
        <v>2800</v>
      </c>
      <c r="Q16" s="22">
        <f t="shared" si="3"/>
        <v>5180</v>
      </c>
      <c r="R16" s="30">
        <v>3450</v>
      </c>
      <c r="S16" s="24">
        <f>R16*0.7+5</f>
        <v>2420</v>
      </c>
    </row>
    <row r="17" spans="1:19" s="6" customFormat="1" x14ac:dyDescent="0.2">
      <c r="A17" s="37"/>
      <c r="B17" s="21" t="s">
        <v>38</v>
      </c>
      <c r="C17" s="13" t="s">
        <v>39</v>
      </c>
      <c r="D17" s="14" t="s">
        <v>40</v>
      </c>
      <c r="E17" s="22"/>
      <c r="F17" s="30">
        <v>3600</v>
      </c>
      <c r="G17" s="24">
        <f>F17*0.7</f>
        <v>2520</v>
      </c>
      <c r="H17" s="22"/>
      <c r="I17" s="30">
        <v>4100</v>
      </c>
      <c r="J17" s="24">
        <f>I17*0.7</f>
        <v>2870</v>
      </c>
      <c r="K17" s="22"/>
      <c r="L17" s="30">
        <v>3850</v>
      </c>
      <c r="M17" s="24">
        <f>L17*0.7+5</f>
        <v>2700</v>
      </c>
      <c r="N17" s="22"/>
      <c r="O17" s="23">
        <v>4300</v>
      </c>
      <c r="P17" s="24">
        <f>O17*0.7</f>
        <v>3010</v>
      </c>
      <c r="Q17" s="22"/>
      <c r="R17" s="30">
        <v>3800</v>
      </c>
      <c r="S17" s="24">
        <f>R17*0.7</f>
        <v>2660</v>
      </c>
    </row>
    <row r="18" spans="1:19" s="6" customFormat="1" x14ac:dyDescent="0.2">
      <c r="A18" s="37"/>
      <c r="B18" s="21" t="s">
        <v>41</v>
      </c>
      <c r="C18" s="13" t="s">
        <v>42</v>
      </c>
      <c r="D18" s="14" t="s">
        <v>43</v>
      </c>
      <c r="E18" s="22">
        <f>F18+(F18*0.5)+5</f>
        <v>3830</v>
      </c>
      <c r="F18" s="30">
        <v>2550</v>
      </c>
      <c r="G18" s="24"/>
      <c r="H18" s="22">
        <f>I18+(I18*0.5)</f>
        <v>4650</v>
      </c>
      <c r="I18" s="30">
        <v>3100</v>
      </c>
      <c r="J18" s="24"/>
      <c r="K18" s="22">
        <f t="shared" si="1"/>
        <v>4350</v>
      </c>
      <c r="L18" s="30">
        <v>2900</v>
      </c>
      <c r="M18" s="24"/>
      <c r="N18" s="22">
        <f>O18+(O18*0.5)</f>
        <v>4770</v>
      </c>
      <c r="O18" s="23">
        <v>3180</v>
      </c>
      <c r="P18" s="24"/>
      <c r="Q18" s="22">
        <f t="shared" si="3"/>
        <v>4430</v>
      </c>
      <c r="R18" s="30">
        <v>2950</v>
      </c>
      <c r="S18" s="24"/>
    </row>
    <row r="19" spans="1:19" s="6" customFormat="1" ht="12" thickBot="1" x14ac:dyDescent="0.25">
      <c r="A19" s="38"/>
      <c r="B19" s="25" t="s">
        <v>44</v>
      </c>
      <c r="C19" s="15" t="s">
        <v>44</v>
      </c>
      <c r="D19" s="16" t="s">
        <v>45</v>
      </c>
      <c r="E19" s="22">
        <f>F19+(F19*0.5)+5</f>
        <v>4040</v>
      </c>
      <c r="F19" s="32">
        <v>2690</v>
      </c>
      <c r="G19" s="28">
        <f>F19*0.7-3</f>
        <v>1879.9999999999998</v>
      </c>
      <c r="H19" s="22">
        <f>I19+(I19*0.5)+5</f>
        <v>5030</v>
      </c>
      <c r="I19" s="32">
        <v>3350</v>
      </c>
      <c r="J19" s="28">
        <f>I19*0.7+5</f>
        <v>2350</v>
      </c>
      <c r="K19" s="26">
        <f>L19+(L19*0.5)+5</f>
        <v>4580</v>
      </c>
      <c r="L19" s="32">
        <v>3050</v>
      </c>
      <c r="M19" s="28">
        <f>L19*0.7+5</f>
        <v>2140</v>
      </c>
      <c r="N19" s="26">
        <f>O19+(O19*0.5)+5</f>
        <v>5090</v>
      </c>
      <c r="O19" s="27">
        <v>3390</v>
      </c>
      <c r="P19" s="28">
        <f>O19*0.7-3</f>
        <v>2370</v>
      </c>
      <c r="Q19" s="26">
        <f>R19+(R19*0.5)</f>
        <v>4500</v>
      </c>
      <c r="R19" s="32">
        <v>3000</v>
      </c>
      <c r="S19" s="28">
        <f>R19*0.7</f>
        <v>2100</v>
      </c>
    </row>
    <row r="20" spans="1:19" s="6" customFormat="1" ht="12" thickBo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5"/>
    </row>
    <row r="21" spans="1:19" s="6" customFormat="1" ht="11.25" customHeight="1" x14ac:dyDescent="0.2">
      <c r="A21" s="36" t="s">
        <v>47</v>
      </c>
      <c r="B21" s="17" t="s">
        <v>21</v>
      </c>
      <c r="C21" s="11" t="s">
        <v>22</v>
      </c>
      <c r="D21" s="12" t="s">
        <v>23</v>
      </c>
      <c r="E21" s="18">
        <f t="shared" ref="E21:S21" si="4">E11*0.8</f>
        <v>4680</v>
      </c>
      <c r="F21" s="19">
        <f t="shared" si="4"/>
        <v>3120</v>
      </c>
      <c r="G21" s="20">
        <f t="shared" si="4"/>
        <v>2184</v>
      </c>
      <c r="H21" s="18">
        <f t="shared" si="4"/>
        <v>6000</v>
      </c>
      <c r="I21" s="19">
        <f t="shared" si="4"/>
        <v>4000</v>
      </c>
      <c r="J21" s="20">
        <f t="shared" si="4"/>
        <v>2800</v>
      </c>
      <c r="K21" s="18">
        <f t="shared" si="4"/>
        <v>5520</v>
      </c>
      <c r="L21" s="19">
        <f t="shared" si="4"/>
        <v>3680</v>
      </c>
      <c r="M21" s="20">
        <f t="shared" si="4"/>
        <v>2576</v>
      </c>
      <c r="N21" s="18">
        <f t="shared" si="4"/>
        <v>6592</v>
      </c>
      <c r="O21" s="19">
        <f t="shared" si="4"/>
        <v>4392</v>
      </c>
      <c r="P21" s="20">
        <f t="shared" si="4"/>
        <v>3072</v>
      </c>
      <c r="Q21" s="18">
        <f t="shared" si="4"/>
        <v>5464</v>
      </c>
      <c r="R21" s="19">
        <f t="shared" si="4"/>
        <v>3640</v>
      </c>
      <c r="S21" s="20">
        <f t="shared" si="4"/>
        <v>2552</v>
      </c>
    </row>
    <row r="22" spans="1:19" s="6" customFormat="1" x14ac:dyDescent="0.2">
      <c r="A22" s="37"/>
      <c r="B22" s="21" t="s">
        <v>24</v>
      </c>
      <c r="C22" s="13" t="s">
        <v>25</v>
      </c>
      <c r="D22" s="14" t="s">
        <v>26</v>
      </c>
      <c r="E22" s="22">
        <f t="shared" ref="E22:S22" si="5">E12*0.8</f>
        <v>4744</v>
      </c>
      <c r="F22" s="23">
        <f t="shared" si="5"/>
        <v>3160</v>
      </c>
      <c r="G22" s="24">
        <f t="shared" si="5"/>
        <v>2216</v>
      </c>
      <c r="H22" s="22">
        <f t="shared" si="5"/>
        <v>6064</v>
      </c>
      <c r="I22" s="23">
        <f t="shared" si="5"/>
        <v>4040</v>
      </c>
      <c r="J22" s="24">
        <f t="shared" si="5"/>
        <v>2832</v>
      </c>
      <c r="K22" s="22">
        <f t="shared" si="5"/>
        <v>5584</v>
      </c>
      <c r="L22" s="23">
        <f t="shared" si="5"/>
        <v>3720</v>
      </c>
      <c r="M22" s="24">
        <f t="shared" si="5"/>
        <v>2608</v>
      </c>
      <c r="N22" s="22">
        <f t="shared" si="5"/>
        <v>6648</v>
      </c>
      <c r="O22" s="23">
        <f t="shared" si="5"/>
        <v>4432</v>
      </c>
      <c r="P22" s="24">
        <f t="shared" si="5"/>
        <v>3104</v>
      </c>
      <c r="Q22" s="22">
        <f t="shared" si="5"/>
        <v>5520</v>
      </c>
      <c r="R22" s="23">
        <f t="shared" si="5"/>
        <v>3680</v>
      </c>
      <c r="S22" s="24">
        <f t="shared" si="5"/>
        <v>2576</v>
      </c>
    </row>
    <row r="23" spans="1:19" s="6" customFormat="1" x14ac:dyDescent="0.2">
      <c r="A23" s="37"/>
      <c r="B23" s="21" t="s">
        <v>27</v>
      </c>
      <c r="C23" s="13" t="s">
        <v>28</v>
      </c>
      <c r="D23" s="14" t="s">
        <v>29</v>
      </c>
      <c r="E23" s="22"/>
      <c r="F23" s="23">
        <f>F13*0.8</f>
        <v>3024</v>
      </c>
      <c r="G23" s="24">
        <f>G13*0.8</f>
        <v>2120</v>
      </c>
      <c r="H23" s="22"/>
      <c r="I23" s="23">
        <f>I13*0.8</f>
        <v>3480</v>
      </c>
      <c r="J23" s="24">
        <f>J13*0.8</f>
        <v>2440</v>
      </c>
      <c r="K23" s="22"/>
      <c r="L23" s="23">
        <f>L13*0.8</f>
        <v>3280</v>
      </c>
      <c r="M23" s="24">
        <f>M13*0.8</f>
        <v>2296</v>
      </c>
      <c r="N23" s="22"/>
      <c r="O23" s="23">
        <f>O13*0.8</f>
        <v>3720</v>
      </c>
      <c r="P23" s="24">
        <f>P13*0.8</f>
        <v>2608</v>
      </c>
      <c r="Q23" s="22"/>
      <c r="R23" s="23">
        <f>R13*0.8</f>
        <v>3240</v>
      </c>
      <c r="S23" s="24">
        <f>S13*0.8</f>
        <v>2272</v>
      </c>
    </row>
    <row r="24" spans="1:19" s="6" customFormat="1" ht="22.5" x14ac:dyDescent="0.2">
      <c r="A24" s="37"/>
      <c r="B24" s="21" t="s">
        <v>30</v>
      </c>
      <c r="C24" s="13" t="s">
        <v>30</v>
      </c>
      <c r="D24" s="14" t="s">
        <v>31</v>
      </c>
      <c r="E24" s="22">
        <f t="shared" ref="E24:F26" si="6">E14*0.8</f>
        <v>3232</v>
      </c>
      <c r="F24" s="23">
        <f t="shared" si="6"/>
        <v>2152</v>
      </c>
      <c r="G24" s="24"/>
      <c r="H24" s="22">
        <f t="shared" ref="H24:I26" si="7">H14*0.8</f>
        <v>4024</v>
      </c>
      <c r="I24" s="23">
        <f t="shared" si="7"/>
        <v>2680</v>
      </c>
      <c r="J24" s="24"/>
      <c r="K24" s="22">
        <f t="shared" ref="K24:L26" si="8">K14*0.8</f>
        <v>3664</v>
      </c>
      <c r="L24" s="23">
        <f t="shared" si="8"/>
        <v>2440</v>
      </c>
      <c r="M24" s="24"/>
      <c r="N24" s="22">
        <f t="shared" ref="N24:O26" si="9">N14*0.8</f>
        <v>4264</v>
      </c>
      <c r="O24" s="23">
        <f t="shared" si="9"/>
        <v>2840</v>
      </c>
      <c r="P24" s="24"/>
      <c r="Q24" s="22">
        <f t="shared" ref="Q24:R26" si="10">Q14*0.8</f>
        <v>3600</v>
      </c>
      <c r="R24" s="23">
        <f t="shared" si="10"/>
        <v>2400</v>
      </c>
      <c r="S24" s="24"/>
    </row>
    <row r="25" spans="1:19" s="6" customFormat="1" ht="22.5" x14ac:dyDescent="0.2">
      <c r="A25" s="37"/>
      <c r="B25" s="21" t="s">
        <v>32</v>
      </c>
      <c r="C25" s="13" t="s">
        <v>33</v>
      </c>
      <c r="D25" s="14" t="s">
        <v>34</v>
      </c>
      <c r="E25" s="22">
        <f t="shared" si="6"/>
        <v>3456</v>
      </c>
      <c r="F25" s="23">
        <f t="shared" si="6"/>
        <v>2304</v>
      </c>
      <c r="G25" s="24">
        <f>G15*0.8</f>
        <v>1616</v>
      </c>
      <c r="H25" s="22">
        <f t="shared" si="7"/>
        <v>4552</v>
      </c>
      <c r="I25" s="23">
        <f t="shared" si="7"/>
        <v>3032</v>
      </c>
      <c r="J25" s="24">
        <f>J15*0.8</f>
        <v>2120</v>
      </c>
      <c r="K25" s="22">
        <f t="shared" si="8"/>
        <v>4200</v>
      </c>
      <c r="L25" s="23">
        <f t="shared" si="8"/>
        <v>2800</v>
      </c>
      <c r="M25" s="24">
        <f>M15*0.8</f>
        <v>1960</v>
      </c>
      <c r="N25" s="22">
        <f t="shared" si="9"/>
        <v>4800</v>
      </c>
      <c r="O25" s="23">
        <f t="shared" si="9"/>
        <v>3200</v>
      </c>
      <c r="P25" s="24">
        <f>P15*0.8</f>
        <v>2240</v>
      </c>
      <c r="Q25" s="22">
        <f t="shared" si="10"/>
        <v>4144</v>
      </c>
      <c r="R25" s="23">
        <f t="shared" si="10"/>
        <v>2760</v>
      </c>
      <c r="S25" s="24">
        <f>S15*0.8</f>
        <v>1936</v>
      </c>
    </row>
    <row r="26" spans="1:19" s="6" customFormat="1" x14ac:dyDescent="0.2">
      <c r="A26" s="37"/>
      <c r="B26" s="21" t="s">
        <v>35</v>
      </c>
      <c r="C26" s="13" t="s">
        <v>36</v>
      </c>
      <c r="D26" s="14" t="s">
        <v>37</v>
      </c>
      <c r="E26" s="22">
        <f t="shared" si="6"/>
        <v>3456</v>
      </c>
      <c r="F26" s="23">
        <f t="shared" si="6"/>
        <v>2304</v>
      </c>
      <c r="G26" s="24">
        <f>G16*0.8</f>
        <v>1616</v>
      </c>
      <c r="H26" s="22">
        <f t="shared" si="7"/>
        <v>4552</v>
      </c>
      <c r="I26" s="23">
        <f t="shared" si="7"/>
        <v>3032</v>
      </c>
      <c r="J26" s="24">
        <f>J16*0.8</f>
        <v>2120</v>
      </c>
      <c r="K26" s="22">
        <f t="shared" si="8"/>
        <v>4200</v>
      </c>
      <c r="L26" s="23">
        <f t="shared" si="8"/>
        <v>2800</v>
      </c>
      <c r="M26" s="24">
        <f>M16*0.8</f>
        <v>1960</v>
      </c>
      <c r="N26" s="22">
        <f t="shared" si="9"/>
        <v>4800</v>
      </c>
      <c r="O26" s="23">
        <f t="shared" si="9"/>
        <v>3200</v>
      </c>
      <c r="P26" s="24">
        <f>P16*0.8</f>
        <v>2240</v>
      </c>
      <c r="Q26" s="22">
        <f t="shared" si="10"/>
        <v>4144</v>
      </c>
      <c r="R26" s="23">
        <f t="shared" si="10"/>
        <v>2760</v>
      </c>
      <c r="S26" s="24">
        <f>S16*0.8</f>
        <v>1936</v>
      </c>
    </row>
    <row r="27" spans="1:19" s="6" customFormat="1" x14ac:dyDescent="0.2">
      <c r="A27" s="37"/>
      <c r="B27" s="21" t="s">
        <v>38</v>
      </c>
      <c r="C27" s="13" t="s">
        <v>39</v>
      </c>
      <c r="D27" s="14" t="s">
        <v>40</v>
      </c>
      <c r="E27" s="22"/>
      <c r="F27" s="23">
        <f>F17*0.8</f>
        <v>2880</v>
      </c>
      <c r="G27" s="24">
        <f>G17*0.8</f>
        <v>2016</v>
      </c>
      <c r="H27" s="22"/>
      <c r="I27" s="23">
        <f>I17*0.8</f>
        <v>3280</v>
      </c>
      <c r="J27" s="24">
        <f>J17*0.8</f>
        <v>2296</v>
      </c>
      <c r="K27" s="22"/>
      <c r="L27" s="23">
        <f>L17*0.8</f>
        <v>3080</v>
      </c>
      <c r="M27" s="24">
        <f>M17*0.8</f>
        <v>2160</v>
      </c>
      <c r="N27" s="22"/>
      <c r="O27" s="23">
        <f>O17*0.8</f>
        <v>3440</v>
      </c>
      <c r="P27" s="24">
        <f>P17*0.8</f>
        <v>2408</v>
      </c>
      <c r="Q27" s="22"/>
      <c r="R27" s="23">
        <f>R17*0.8</f>
        <v>3040</v>
      </c>
      <c r="S27" s="24">
        <f>S17*0.8</f>
        <v>2128</v>
      </c>
    </row>
    <row r="28" spans="1:19" s="6" customFormat="1" x14ac:dyDescent="0.2">
      <c r="A28" s="37"/>
      <c r="B28" s="21" t="s">
        <v>41</v>
      </c>
      <c r="C28" s="13" t="s">
        <v>42</v>
      </c>
      <c r="D28" s="14" t="s">
        <v>43</v>
      </c>
      <c r="E28" s="22">
        <f>E18*0.8</f>
        <v>3064</v>
      </c>
      <c r="F28" s="23">
        <f>F18*0.8</f>
        <v>2040</v>
      </c>
      <c r="G28" s="24"/>
      <c r="H28" s="22">
        <f>H18*0.8</f>
        <v>3720</v>
      </c>
      <c r="I28" s="23">
        <f>I18*0.8</f>
        <v>2480</v>
      </c>
      <c r="J28" s="24"/>
      <c r="K28" s="22">
        <f>K18*0.8</f>
        <v>3480</v>
      </c>
      <c r="L28" s="23">
        <f>L18*0.8</f>
        <v>2320</v>
      </c>
      <c r="M28" s="24"/>
      <c r="N28" s="22">
        <f>N18*0.8</f>
        <v>3816</v>
      </c>
      <c r="O28" s="23">
        <f>O18*0.8</f>
        <v>2544</v>
      </c>
      <c r="P28" s="24"/>
      <c r="Q28" s="22">
        <f>Q18*0.8</f>
        <v>3544</v>
      </c>
      <c r="R28" s="23">
        <f>R18*0.8</f>
        <v>2360</v>
      </c>
      <c r="S28" s="24"/>
    </row>
    <row r="29" spans="1:19" s="6" customFormat="1" ht="12" thickBot="1" x14ac:dyDescent="0.25">
      <c r="A29" s="38"/>
      <c r="B29" s="25" t="s">
        <v>44</v>
      </c>
      <c r="C29" s="15" t="s">
        <v>44</v>
      </c>
      <c r="D29" s="16" t="s">
        <v>45</v>
      </c>
      <c r="E29" s="26">
        <f>E19*0.8</f>
        <v>3232</v>
      </c>
      <c r="F29" s="27">
        <f>F19*0.8</f>
        <v>2152</v>
      </c>
      <c r="G29" s="28">
        <f>G19*0.8</f>
        <v>1504</v>
      </c>
      <c r="H29" s="26">
        <f>H19*0.8</f>
        <v>4024</v>
      </c>
      <c r="I29" s="27">
        <f>I19*0.8</f>
        <v>2680</v>
      </c>
      <c r="J29" s="28">
        <f>J19*0.8</f>
        <v>1880</v>
      </c>
      <c r="K29" s="26">
        <f>K19*0.8</f>
        <v>3664</v>
      </c>
      <c r="L29" s="27">
        <f>L19*0.8</f>
        <v>2440</v>
      </c>
      <c r="M29" s="28">
        <f>M19*0.8</f>
        <v>1712</v>
      </c>
      <c r="N29" s="26">
        <f>N19*0.8</f>
        <v>4072</v>
      </c>
      <c r="O29" s="27">
        <f>O19*0.8</f>
        <v>2712</v>
      </c>
      <c r="P29" s="28">
        <f>P19*0.8</f>
        <v>1896</v>
      </c>
      <c r="Q29" s="26">
        <f>Q19*0.8</f>
        <v>3600</v>
      </c>
      <c r="R29" s="27">
        <f>R19*0.8</f>
        <v>2400</v>
      </c>
      <c r="S29" s="28">
        <f>S19*0.8</f>
        <v>1680</v>
      </c>
    </row>
    <row r="30" spans="1:19" s="6" customFormat="1" ht="12" thickBot="1" x14ac:dyDescent="0.3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5"/>
    </row>
    <row r="31" spans="1:19" s="6" customFormat="1" x14ac:dyDescent="0.25"/>
    <row r="32" spans="1:19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</sheetData>
  <mergeCells count="14">
    <mergeCell ref="A30:S30"/>
    <mergeCell ref="A21:A29"/>
    <mergeCell ref="A20:S20"/>
    <mergeCell ref="A7:S7"/>
    <mergeCell ref="A9:A10"/>
    <mergeCell ref="B9:B10"/>
    <mergeCell ref="C9:C10"/>
    <mergeCell ref="D9:D10"/>
    <mergeCell ref="E9:G9"/>
    <mergeCell ref="H9:J9"/>
    <mergeCell ref="K9:M9"/>
    <mergeCell ref="N9:P9"/>
    <mergeCell ref="Q9:S9"/>
    <mergeCell ref="A11:A19"/>
  </mergeCells>
  <dataValidations count="1">
    <dataValidation type="list" allowBlank="1" showInputMessage="1" showErrorMessage="1" sqref="B19 C11:D19 C21:D29 B29">
      <formula1>категории2012</formula1>
    </dataValidation>
  </dataValidations>
  <pageMargins left="0.7" right="0.7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C25" sqref="C25"/>
    </sheetView>
  </sheetViews>
  <sheetFormatPr defaultColWidth="9.140625" defaultRowHeight="15" x14ac:dyDescent="0.25"/>
  <cols>
    <col min="1" max="1" width="12.28515625" customWidth="1"/>
    <col min="2" max="2" width="10.140625" customWidth="1"/>
    <col min="3" max="3" width="11.28515625" customWidth="1"/>
    <col min="4" max="4" width="31.42578125" customWidth="1"/>
    <col min="5" max="13" width="8.7109375" customWidth="1"/>
  </cols>
  <sheetData>
    <row r="1" spans="1:19" s="5" customFormat="1" ht="18" customHeight="1" x14ac:dyDescent="0.3">
      <c r="A1" s="39" t="s">
        <v>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s="5" customFormat="1" ht="12" thickBot="1" x14ac:dyDescent="0.25">
      <c r="H2" s="6"/>
      <c r="I2" s="6"/>
      <c r="J2" s="6"/>
      <c r="K2" s="6"/>
      <c r="L2" s="6"/>
      <c r="M2" s="6"/>
      <c r="N2" s="6"/>
      <c r="O2" s="6"/>
      <c r="P2" s="6"/>
    </row>
    <row r="3" spans="1:19" s="3" customFormat="1" ht="39" customHeight="1" x14ac:dyDescent="0.25">
      <c r="A3" s="40" t="s">
        <v>9</v>
      </c>
      <c r="B3" s="42" t="s">
        <v>10</v>
      </c>
      <c r="C3" s="42" t="s">
        <v>11</v>
      </c>
      <c r="D3" s="44" t="s">
        <v>12</v>
      </c>
      <c r="E3" s="46" t="s">
        <v>13</v>
      </c>
      <c r="F3" s="47"/>
      <c r="G3" s="47"/>
      <c r="H3" s="46" t="s">
        <v>14</v>
      </c>
      <c r="I3" s="47"/>
      <c r="J3" s="47"/>
      <c r="K3" s="46" t="s">
        <v>15</v>
      </c>
      <c r="L3" s="47"/>
      <c r="M3" s="47"/>
      <c r="N3" s="46" t="s">
        <v>16</v>
      </c>
      <c r="O3" s="47"/>
      <c r="P3" s="47"/>
      <c r="Q3" s="46" t="s">
        <v>17</v>
      </c>
      <c r="R3" s="47"/>
      <c r="S3" s="48"/>
    </row>
    <row r="4" spans="1:19" s="10" customFormat="1" ht="69.75" customHeight="1" x14ac:dyDescent="0.25">
      <c r="A4" s="41"/>
      <c r="B4" s="43"/>
      <c r="C4" s="43"/>
      <c r="D4" s="45"/>
      <c r="E4" s="7" t="s">
        <v>18</v>
      </c>
      <c r="F4" s="8" t="s">
        <v>19</v>
      </c>
      <c r="G4" s="8" t="s">
        <v>20</v>
      </c>
      <c r="H4" s="7" t="s">
        <v>18</v>
      </c>
      <c r="I4" s="8" t="s">
        <v>19</v>
      </c>
      <c r="J4" s="8" t="s">
        <v>20</v>
      </c>
      <c r="K4" s="7" t="s">
        <v>18</v>
      </c>
      <c r="L4" s="8" t="s">
        <v>19</v>
      </c>
      <c r="M4" s="8" t="s">
        <v>20</v>
      </c>
      <c r="N4" s="7" t="s">
        <v>18</v>
      </c>
      <c r="O4" s="8" t="s">
        <v>19</v>
      </c>
      <c r="P4" s="8" t="s">
        <v>20</v>
      </c>
      <c r="Q4" s="7" t="s">
        <v>18</v>
      </c>
      <c r="R4" s="8" t="s">
        <v>19</v>
      </c>
      <c r="S4" s="9" t="s">
        <v>20</v>
      </c>
    </row>
    <row r="5" spans="1:19" s="6" customFormat="1" ht="12" thickBot="1" x14ac:dyDescent="0.3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4"/>
    </row>
    <row r="6" spans="1:19" s="6" customFormat="1" ht="11.25" x14ac:dyDescent="0.2">
      <c r="A6" s="49" t="s">
        <v>48</v>
      </c>
      <c r="B6" s="17" t="s">
        <v>21</v>
      </c>
      <c r="C6" s="11" t="s">
        <v>22</v>
      </c>
      <c r="D6" s="12" t="s">
        <v>23</v>
      </c>
      <c r="E6" s="18">
        <f>F6+(F6*0.5)</f>
        <v>5850</v>
      </c>
      <c r="F6" s="29">
        <v>3900</v>
      </c>
      <c r="G6" s="20">
        <f>F6*0.7</f>
        <v>2730</v>
      </c>
      <c r="H6" s="18">
        <f>I6+(I6*0.5)</f>
        <v>7500</v>
      </c>
      <c r="I6" s="29">
        <v>5000</v>
      </c>
      <c r="J6" s="20">
        <f>I6*0.7</f>
        <v>3500</v>
      </c>
      <c r="K6" s="18">
        <f>L6+(L6*0.5)</f>
        <v>6900</v>
      </c>
      <c r="L6" s="29">
        <v>4600</v>
      </c>
      <c r="M6" s="20">
        <f>L6*0.7</f>
        <v>3220</v>
      </c>
      <c r="N6" s="18">
        <f>O6+(O6*0.5)+5</f>
        <v>8240</v>
      </c>
      <c r="O6" s="29">
        <v>5490</v>
      </c>
      <c r="P6" s="20">
        <f>O6*0.7-3</f>
        <v>3839.9999999999995</v>
      </c>
      <c r="Q6" s="18">
        <f>R6+(R6*0.5)+5</f>
        <v>6830</v>
      </c>
      <c r="R6" s="29">
        <v>4550</v>
      </c>
      <c r="S6" s="20">
        <f>R6*0.7+5</f>
        <v>3190</v>
      </c>
    </row>
    <row r="7" spans="1:19" s="6" customFormat="1" ht="11.25" x14ac:dyDescent="0.2">
      <c r="A7" s="50"/>
      <c r="B7" s="21" t="s">
        <v>24</v>
      </c>
      <c r="C7" s="13" t="s">
        <v>25</v>
      </c>
      <c r="D7" s="14" t="s">
        <v>26</v>
      </c>
      <c r="E7" s="22">
        <f>F7+(F7*0.5)+5</f>
        <v>5930</v>
      </c>
      <c r="F7" s="30">
        <v>3950</v>
      </c>
      <c r="G7" s="24">
        <f>F7*0.7+5</f>
        <v>2770</v>
      </c>
      <c r="H7" s="22">
        <f>I7+(I7*0.5)+5</f>
        <v>7580</v>
      </c>
      <c r="I7" s="30">
        <v>5050</v>
      </c>
      <c r="J7" s="24">
        <f>I7*0.7+5</f>
        <v>3540</v>
      </c>
      <c r="K7" s="22">
        <f>L7+(L7*0.5)+5</f>
        <v>6980</v>
      </c>
      <c r="L7" s="30">
        <v>4650</v>
      </c>
      <c r="M7" s="24">
        <f>L7*0.7+5</f>
        <v>3260</v>
      </c>
      <c r="N7" s="22">
        <f>O7+(O7*0.5)</f>
        <v>8310</v>
      </c>
      <c r="O7" s="30">
        <v>5540</v>
      </c>
      <c r="P7" s="24">
        <f>O7*0.7+2</f>
        <v>3879.9999999999995</v>
      </c>
      <c r="Q7" s="22">
        <f t="shared" ref="Q7" si="0">R7+(R7*0.5)</f>
        <v>6900</v>
      </c>
      <c r="R7" s="30">
        <v>4600</v>
      </c>
      <c r="S7" s="24">
        <f>R7*0.7</f>
        <v>3220</v>
      </c>
    </row>
    <row r="8" spans="1:19" s="6" customFormat="1" ht="11.25" x14ac:dyDescent="0.2">
      <c r="A8" s="50"/>
      <c r="B8" s="21" t="s">
        <v>27</v>
      </c>
      <c r="C8" s="13" t="s">
        <v>28</v>
      </c>
      <c r="D8" s="31" t="s">
        <v>29</v>
      </c>
      <c r="E8" s="22"/>
      <c r="F8" s="30">
        <v>3780</v>
      </c>
      <c r="G8" s="24">
        <f>F8*0.7+4</f>
        <v>2650</v>
      </c>
      <c r="H8" s="22"/>
      <c r="I8" s="30">
        <v>4350</v>
      </c>
      <c r="J8" s="24">
        <f>I8*0.7+5</f>
        <v>3050</v>
      </c>
      <c r="K8" s="22"/>
      <c r="L8" s="30">
        <v>4100</v>
      </c>
      <c r="M8" s="24">
        <f>L8*0.7</f>
        <v>2870</v>
      </c>
      <c r="N8" s="22"/>
      <c r="O8" s="30">
        <v>4650</v>
      </c>
      <c r="P8" s="24">
        <f>O8*0.7+5</f>
        <v>3260</v>
      </c>
      <c r="Q8" s="22"/>
      <c r="R8" s="30">
        <v>4050</v>
      </c>
      <c r="S8" s="24">
        <f>R8*0.7+5</f>
        <v>2840</v>
      </c>
    </row>
    <row r="9" spans="1:19" s="6" customFormat="1" ht="22.5" x14ac:dyDescent="0.2">
      <c r="A9" s="50"/>
      <c r="B9" s="21" t="s">
        <v>30</v>
      </c>
      <c r="C9" s="13" t="s">
        <v>30</v>
      </c>
      <c r="D9" s="14" t="s">
        <v>31</v>
      </c>
      <c r="E9" s="22">
        <f>F9+(F9*0.5)+5</f>
        <v>4040</v>
      </c>
      <c r="F9" s="30">
        <v>2690</v>
      </c>
      <c r="G9" s="24"/>
      <c r="H9" s="22">
        <f>I9+(I9*0.5)+5</f>
        <v>5030</v>
      </c>
      <c r="I9" s="30">
        <v>3350</v>
      </c>
      <c r="J9" s="24"/>
      <c r="K9" s="22">
        <f>L9+(L9*0.5)+5</f>
        <v>4580</v>
      </c>
      <c r="L9" s="30">
        <v>3050</v>
      </c>
      <c r="M9" s="24"/>
      <c r="N9" s="22">
        <f>O9+(O9*0.5)+5</f>
        <v>5330</v>
      </c>
      <c r="O9" s="23">
        <v>3550</v>
      </c>
      <c r="P9" s="24"/>
      <c r="Q9" s="22">
        <f>R9+(R9*0.5)</f>
        <v>4500</v>
      </c>
      <c r="R9" s="30">
        <v>3000</v>
      </c>
      <c r="S9" s="24"/>
    </row>
    <row r="10" spans="1:19" s="6" customFormat="1" ht="22.5" x14ac:dyDescent="0.2">
      <c r="A10" s="50"/>
      <c r="B10" s="21" t="s">
        <v>32</v>
      </c>
      <c r="C10" s="13" t="s">
        <v>33</v>
      </c>
      <c r="D10" s="14" t="s">
        <v>34</v>
      </c>
      <c r="E10" s="22">
        <f>F10+(F10*0.5)</f>
        <v>4320</v>
      </c>
      <c r="F10" s="30">
        <v>2880</v>
      </c>
      <c r="G10" s="24">
        <f>F10*0.7+4</f>
        <v>2019.9999999999998</v>
      </c>
      <c r="H10" s="22">
        <f>I10+(I10*0.5)+5</f>
        <v>5690</v>
      </c>
      <c r="I10" s="30">
        <v>3790</v>
      </c>
      <c r="J10" s="24">
        <f>I10*0.7-3</f>
        <v>2650</v>
      </c>
      <c r="K10" s="22">
        <f t="shared" ref="K10:K13" si="1">L10+(L10*0.5)</f>
        <v>5250</v>
      </c>
      <c r="L10" s="30">
        <v>3500</v>
      </c>
      <c r="M10" s="24">
        <f>L10*0.7</f>
        <v>2450</v>
      </c>
      <c r="N10" s="22">
        <f t="shared" ref="N10:N11" si="2">O10+(O10*0.5)</f>
        <v>6000</v>
      </c>
      <c r="O10" s="23">
        <v>4000</v>
      </c>
      <c r="P10" s="24">
        <f>O10*0.7</f>
        <v>2800</v>
      </c>
      <c r="Q10" s="22">
        <f t="shared" ref="Q10:Q13" si="3">R10+(R10*0.5)+5</f>
        <v>5180</v>
      </c>
      <c r="R10" s="30">
        <v>3450</v>
      </c>
      <c r="S10" s="24">
        <f>R10*0.7+5</f>
        <v>2420</v>
      </c>
    </row>
    <row r="11" spans="1:19" s="6" customFormat="1" ht="11.25" x14ac:dyDescent="0.2">
      <c r="A11" s="50"/>
      <c r="B11" s="21" t="s">
        <v>35</v>
      </c>
      <c r="C11" s="13" t="s">
        <v>36</v>
      </c>
      <c r="D11" s="14" t="s">
        <v>37</v>
      </c>
      <c r="E11" s="22">
        <f>F11+(F11*0.5)</f>
        <v>4320</v>
      </c>
      <c r="F11" s="30">
        <v>2880</v>
      </c>
      <c r="G11" s="24">
        <f>F11*0.7+4</f>
        <v>2019.9999999999998</v>
      </c>
      <c r="H11" s="22">
        <f>I11+(I11*0.5)+5</f>
        <v>5690</v>
      </c>
      <c r="I11" s="30">
        <v>3790</v>
      </c>
      <c r="J11" s="24">
        <f>I11*0.7-3</f>
        <v>2650</v>
      </c>
      <c r="K11" s="22">
        <f t="shared" si="1"/>
        <v>5250</v>
      </c>
      <c r="L11" s="30">
        <v>3500</v>
      </c>
      <c r="M11" s="24">
        <f>L11*0.7</f>
        <v>2450</v>
      </c>
      <c r="N11" s="22">
        <f t="shared" si="2"/>
        <v>6000</v>
      </c>
      <c r="O11" s="23">
        <v>4000</v>
      </c>
      <c r="P11" s="24">
        <f>O11*0.7</f>
        <v>2800</v>
      </c>
      <c r="Q11" s="22">
        <f t="shared" si="3"/>
        <v>5180</v>
      </c>
      <c r="R11" s="30">
        <v>3450</v>
      </c>
      <c r="S11" s="24">
        <f>R11*0.7+5</f>
        <v>2420</v>
      </c>
    </row>
    <row r="12" spans="1:19" s="6" customFormat="1" ht="11.25" x14ac:dyDescent="0.2">
      <c r="A12" s="50"/>
      <c r="B12" s="21" t="s">
        <v>38</v>
      </c>
      <c r="C12" s="13" t="s">
        <v>39</v>
      </c>
      <c r="D12" s="14" t="s">
        <v>40</v>
      </c>
      <c r="E12" s="22"/>
      <c r="F12" s="30">
        <v>3600</v>
      </c>
      <c r="G12" s="24">
        <f>F12*0.7</f>
        <v>2520</v>
      </c>
      <c r="H12" s="22"/>
      <c r="I12" s="30">
        <v>4100</v>
      </c>
      <c r="J12" s="24">
        <f>I12*0.7</f>
        <v>2870</v>
      </c>
      <c r="K12" s="22"/>
      <c r="L12" s="30">
        <v>3850</v>
      </c>
      <c r="M12" s="24">
        <f>L12*0.7+5</f>
        <v>2700</v>
      </c>
      <c r="N12" s="22"/>
      <c r="O12" s="23">
        <v>4300</v>
      </c>
      <c r="P12" s="24">
        <f>O12*0.7</f>
        <v>3010</v>
      </c>
      <c r="Q12" s="22"/>
      <c r="R12" s="30">
        <v>3800</v>
      </c>
      <c r="S12" s="24">
        <f>R12*0.7</f>
        <v>2660</v>
      </c>
    </row>
    <row r="13" spans="1:19" s="6" customFormat="1" ht="11.25" x14ac:dyDescent="0.2">
      <c r="A13" s="50"/>
      <c r="B13" s="21" t="s">
        <v>41</v>
      </c>
      <c r="C13" s="13" t="s">
        <v>42</v>
      </c>
      <c r="D13" s="14" t="s">
        <v>43</v>
      </c>
      <c r="E13" s="22">
        <f>F13+(F13*0.5)+5</f>
        <v>3830</v>
      </c>
      <c r="F13" s="30">
        <v>2550</v>
      </c>
      <c r="G13" s="24"/>
      <c r="H13" s="22">
        <f>I13+(I13*0.5)</f>
        <v>4650</v>
      </c>
      <c r="I13" s="30">
        <v>3100</v>
      </c>
      <c r="J13" s="24"/>
      <c r="K13" s="22">
        <f t="shared" si="1"/>
        <v>4350</v>
      </c>
      <c r="L13" s="30">
        <v>2900</v>
      </c>
      <c r="M13" s="24"/>
      <c r="N13" s="22">
        <f>O13+(O13*0.5)</f>
        <v>4770</v>
      </c>
      <c r="O13" s="23">
        <v>3180</v>
      </c>
      <c r="P13" s="24"/>
      <c r="Q13" s="22">
        <f t="shared" si="3"/>
        <v>4430</v>
      </c>
      <c r="R13" s="30">
        <v>2950</v>
      </c>
      <c r="S13" s="24"/>
    </row>
    <row r="14" spans="1:19" s="6" customFormat="1" ht="12" thickBot="1" x14ac:dyDescent="0.25">
      <c r="A14" s="51"/>
      <c r="B14" s="25" t="s">
        <v>44</v>
      </c>
      <c r="C14" s="15" t="s">
        <v>44</v>
      </c>
      <c r="D14" s="16" t="s">
        <v>45</v>
      </c>
      <c r="E14" s="22">
        <f>F14+(F14*0.5)+5</f>
        <v>4040</v>
      </c>
      <c r="F14" s="32">
        <v>2690</v>
      </c>
      <c r="G14" s="28">
        <f>F14*0.7-3</f>
        <v>1879.9999999999998</v>
      </c>
      <c r="H14" s="22">
        <f>I14+(I14*0.5)+5</f>
        <v>5030</v>
      </c>
      <c r="I14" s="32">
        <v>3350</v>
      </c>
      <c r="J14" s="28">
        <f>I14*0.7+5</f>
        <v>2350</v>
      </c>
      <c r="K14" s="26">
        <f>L14+(L14*0.5)+5</f>
        <v>4580</v>
      </c>
      <c r="L14" s="32">
        <v>3050</v>
      </c>
      <c r="M14" s="28">
        <f>L14*0.7+5</f>
        <v>2140</v>
      </c>
      <c r="N14" s="26">
        <f>O14+(O14*0.5)+5</f>
        <v>5090</v>
      </c>
      <c r="O14" s="27">
        <v>3390</v>
      </c>
      <c r="P14" s="28">
        <f>O14*0.7-3</f>
        <v>2370</v>
      </c>
      <c r="Q14" s="26">
        <f>R14+(R14*0.5)</f>
        <v>4500</v>
      </c>
      <c r="R14" s="32">
        <v>3000</v>
      </c>
      <c r="S14" s="28">
        <f>R14*0.7</f>
        <v>2100</v>
      </c>
    </row>
    <row r="15" spans="1:19" s="6" customFormat="1" ht="12" thickBot="1" x14ac:dyDescent="0.3">
      <c r="A15" s="55"/>
      <c r="B15" s="56"/>
      <c r="C15" s="56"/>
      <c r="D15" s="56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8"/>
    </row>
  </sheetData>
  <mergeCells count="12">
    <mergeCell ref="A6:A14"/>
    <mergeCell ref="A15:S15"/>
    <mergeCell ref="A1:S1"/>
    <mergeCell ref="A3:A4"/>
    <mergeCell ref="B3:B4"/>
    <mergeCell ref="C3:C4"/>
    <mergeCell ref="D3:D4"/>
    <mergeCell ref="E3:G3"/>
    <mergeCell ref="H3:J3"/>
    <mergeCell ref="K3:M3"/>
    <mergeCell ref="N3:P3"/>
    <mergeCell ref="Q3:S3"/>
  </mergeCells>
  <dataValidations count="1">
    <dataValidation type="list" allowBlank="1" showInputMessage="1" showErrorMessage="1" sqref="B14 C6:D14">
      <formula1>категории2012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5"/>
  <sheetViews>
    <sheetView tabSelected="1" topLeftCell="D1" workbookViewId="0">
      <selection activeCell="F25" sqref="F25"/>
    </sheetView>
  </sheetViews>
  <sheetFormatPr defaultColWidth="9.140625" defaultRowHeight="15" x14ac:dyDescent="0.25"/>
  <cols>
    <col min="1" max="1" width="12.28515625" customWidth="1"/>
    <col min="2" max="2" width="10.140625" customWidth="1"/>
    <col min="3" max="3" width="11.28515625" customWidth="1"/>
    <col min="4" max="4" width="31.42578125" customWidth="1"/>
    <col min="5" max="5" width="11.85546875" customWidth="1"/>
    <col min="6" max="13" width="8.7109375" customWidth="1"/>
  </cols>
  <sheetData>
    <row r="2" spans="1:19" ht="15.75" thickBot="1" x14ac:dyDescent="0.3"/>
    <row r="3" spans="1:19" s="3" customFormat="1" ht="39" customHeight="1" x14ac:dyDescent="0.25">
      <c r="A3" s="40" t="s">
        <v>9</v>
      </c>
      <c r="B3" s="42" t="s">
        <v>10</v>
      </c>
      <c r="C3" s="42" t="s">
        <v>11</v>
      </c>
      <c r="D3" s="44" t="s">
        <v>12</v>
      </c>
      <c r="E3" s="46" t="s">
        <v>13</v>
      </c>
      <c r="F3" s="47"/>
      <c r="G3" s="47"/>
      <c r="H3" s="46" t="s">
        <v>14</v>
      </c>
      <c r="I3" s="47"/>
      <c r="J3" s="47"/>
      <c r="K3" s="46" t="s">
        <v>15</v>
      </c>
      <c r="L3" s="47"/>
      <c r="M3" s="47"/>
      <c r="N3" s="46" t="s">
        <v>16</v>
      </c>
      <c r="O3" s="47"/>
      <c r="P3" s="47"/>
      <c r="Q3" s="46" t="s">
        <v>17</v>
      </c>
      <c r="R3" s="47"/>
      <c r="S3" s="48"/>
    </row>
    <row r="4" spans="1:19" s="10" customFormat="1" ht="69.75" customHeight="1" x14ac:dyDescent="0.25">
      <c r="A4" s="41"/>
      <c r="B4" s="43"/>
      <c r="C4" s="43"/>
      <c r="D4" s="45"/>
      <c r="E4" s="7" t="s">
        <v>18</v>
      </c>
      <c r="F4" s="8" t="s">
        <v>19</v>
      </c>
      <c r="G4" s="8" t="s">
        <v>20</v>
      </c>
      <c r="H4" s="7" t="s">
        <v>18</v>
      </c>
      <c r="I4" s="8" t="s">
        <v>19</v>
      </c>
      <c r="J4" s="8" t="s">
        <v>20</v>
      </c>
      <c r="K4" s="7" t="s">
        <v>18</v>
      </c>
      <c r="L4" s="8" t="s">
        <v>19</v>
      </c>
      <c r="M4" s="8" t="s">
        <v>20</v>
      </c>
      <c r="N4" s="7" t="s">
        <v>18</v>
      </c>
      <c r="O4" s="8" t="s">
        <v>19</v>
      </c>
      <c r="P4" s="8" t="s">
        <v>20</v>
      </c>
      <c r="Q4" s="7" t="s">
        <v>18</v>
      </c>
      <c r="R4" s="8" t="s">
        <v>19</v>
      </c>
      <c r="S4" s="9" t="s">
        <v>20</v>
      </c>
    </row>
    <row r="5" spans="1:19" s="6" customFormat="1" ht="12" thickBot="1" x14ac:dyDescent="0.3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4"/>
    </row>
    <row r="6" spans="1:19" s="6" customFormat="1" ht="24" customHeight="1" thickBot="1" x14ac:dyDescent="0.25">
      <c r="A6" s="49" t="s">
        <v>48</v>
      </c>
      <c r="B6" s="17" t="s">
        <v>21</v>
      </c>
      <c r="C6" s="11" t="s">
        <v>22</v>
      </c>
      <c r="D6" s="12" t="s">
        <v>23</v>
      </c>
      <c r="E6" s="59">
        <v>0</v>
      </c>
      <c r="F6" s="59">
        <f>База!F6-СКУ!F11</f>
        <v>0</v>
      </c>
      <c r="G6" s="59">
        <f>База!G6-СКУ!G11</f>
        <v>0</v>
      </c>
      <c r="H6" s="59">
        <f>База!H6-СКУ!H11</f>
        <v>0</v>
      </c>
      <c r="I6" s="59">
        <f>База!I6-СКУ!I11</f>
        <v>0</v>
      </c>
      <c r="J6" s="59">
        <f>База!J6-СКУ!J11</f>
        <v>0</v>
      </c>
      <c r="K6" s="59">
        <f>База!K6-СКУ!K11</f>
        <v>0</v>
      </c>
      <c r="L6" s="59">
        <f>База!L6-СКУ!L11</f>
        <v>0</v>
      </c>
      <c r="M6" s="59">
        <f>База!M6-СКУ!M11</f>
        <v>0</v>
      </c>
      <c r="N6" s="59">
        <f>База!N6-СКУ!N11</f>
        <v>0</v>
      </c>
      <c r="O6" s="59">
        <f>База!O6-СКУ!O11</f>
        <v>0</v>
      </c>
      <c r="P6" s="59">
        <f>База!P6-СКУ!P11</f>
        <v>0</v>
      </c>
      <c r="Q6" s="59">
        <f>База!Q6-СКУ!Q11</f>
        <v>0</v>
      </c>
      <c r="R6" s="59">
        <f>База!R6-СКУ!R11</f>
        <v>0</v>
      </c>
      <c r="S6" s="59">
        <f>База!S6-СКУ!S11</f>
        <v>0</v>
      </c>
    </row>
    <row r="7" spans="1:19" s="6" customFormat="1" ht="12" thickBot="1" x14ac:dyDescent="0.25">
      <c r="A7" s="50"/>
      <c r="B7" s="21" t="s">
        <v>24</v>
      </c>
      <c r="C7" s="13" t="s">
        <v>25</v>
      </c>
      <c r="D7" s="14" t="s">
        <v>26</v>
      </c>
      <c r="E7" s="59">
        <f>База!E7-СКУ!E12</f>
        <v>0</v>
      </c>
      <c r="F7" s="59">
        <f>База!F7-СКУ!F12</f>
        <v>0</v>
      </c>
      <c r="G7" s="59">
        <f>База!G7-СКУ!G12</f>
        <v>0</v>
      </c>
      <c r="H7" s="59">
        <f>База!H7-СКУ!H12</f>
        <v>0</v>
      </c>
      <c r="I7" s="59">
        <f>База!I7-СКУ!I12</f>
        <v>0</v>
      </c>
      <c r="J7" s="59">
        <f>База!J7-СКУ!J12</f>
        <v>0</v>
      </c>
      <c r="K7" s="59">
        <f>База!K7-СКУ!K12</f>
        <v>0</v>
      </c>
      <c r="L7" s="59">
        <f>База!L7-СКУ!L12</f>
        <v>0</v>
      </c>
      <c r="M7" s="59">
        <f>База!M7-СКУ!M12</f>
        <v>0</v>
      </c>
      <c r="N7" s="59">
        <f>База!N7-СКУ!N12</f>
        <v>0</v>
      </c>
      <c r="O7" s="59">
        <f>База!O7-СКУ!O12</f>
        <v>0</v>
      </c>
      <c r="P7" s="59">
        <f>База!P7-СКУ!P12</f>
        <v>0</v>
      </c>
      <c r="Q7" s="59">
        <f>База!Q7-СКУ!Q12</f>
        <v>0</v>
      </c>
      <c r="R7" s="59">
        <f>База!R7-СКУ!R12</f>
        <v>0</v>
      </c>
      <c r="S7" s="59">
        <f>База!S7-СКУ!S12</f>
        <v>0</v>
      </c>
    </row>
    <row r="8" spans="1:19" s="6" customFormat="1" ht="12" thickBot="1" x14ac:dyDescent="0.25">
      <c r="A8" s="50"/>
      <c r="B8" s="21" t="s">
        <v>27</v>
      </c>
      <c r="C8" s="13" t="s">
        <v>28</v>
      </c>
      <c r="D8" s="31" t="s">
        <v>29</v>
      </c>
      <c r="E8" s="59">
        <f>База!E8-СКУ!E13</f>
        <v>0</v>
      </c>
      <c r="F8" s="59">
        <f>База!F8-СКУ!F13</f>
        <v>0</v>
      </c>
      <c r="G8" s="59">
        <f>База!G8-СКУ!G13</f>
        <v>0</v>
      </c>
      <c r="H8" s="59">
        <f>База!H8-СКУ!H13</f>
        <v>0</v>
      </c>
      <c r="I8" s="59">
        <f>База!I8-СКУ!I13</f>
        <v>0</v>
      </c>
      <c r="J8" s="59">
        <f>База!J8-СКУ!J13</f>
        <v>0</v>
      </c>
      <c r="K8" s="59">
        <f>База!K8-СКУ!K13</f>
        <v>0</v>
      </c>
      <c r="L8" s="59">
        <f>База!L8-СКУ!L13</f>
        <v>0</v>
      </c>
      <c r="M8" s="59">
        <f>База!M8-СКУ!M13</f>
        <v>0</v>
      </c>
      <c r="N8" s="59">
        <f>База!N8-СКУ!N13</f>
        <v>0</v>
      </c>
      <c r="O8" s="59">
        <f>База!O8-СКУ!O13</f>
        <v>0</v>
      </c>
      <c r="P8" s="59">
        <f>База!P8-СКУ!P13</f>
        <v>0</v>
      </c>
      <c r="Q8" s="59">
        <f>База!Q8-СКУ!Q13</f>
        <v>0</v>
      </c>
      <c r="R8" s="59">
        <f>База!R8-СКУ!R13</f>
        <v>0</v>
      </c>
      <c r="S8" s="59">
        <f>База!S8-СКУ!S13</f>
        <v>0</v>
      </c>
    </row>
    <row r="9" spans="1:19" s="6" customFormat="1" ht="23.25" thickBot="1" x14ac:dyDescent="0.25">
      <c r="A9" s="50"/>
      <c r="B9" s="21" t="s">
        <v>30</v>
      </c>
      <c r="C9" s="13" t="s">
        <v>30</v>
      </c>
      <c r="D9" s="14" t="s">
        <v>31</v>
      </c>
      <c r="E9" s="59">
        <f>База!E9-СКУ!E14</f>
        <v>0</v>
      </c>
      <c r="F9" s="59">
        <f>База!F9-СКУ!F14</f>
        <v>0</v>
      </c>
      <c r="G9" s="59">
        <f>База!G9-СКУ!G14</f>
        <v>0</v>
      </c>
      <c r="H9" s="59">
        <f>База!H9-СКУ!H14</f>
        <v>0</v>
      </c>
      <c r="I9" s="59">
        <f>База!I9-СКУ!I14</f>
        <v>0</v>
      </c>
      <c r="J9" s="59">
        <f>База!J9-СКУ!J14</f>
        <v>0</v>
      </c>
      <c r="K9" s="59">
        <f>База!K9-СКУ!K14</f>
        <v>0</v>
      </c>
      <c r="L9" s="59">
        <f>База!L9-СКУ!L14</f>
        <v>0</v>
      </c>
      <c r="M9" s="59">
        <f>База!M9-СКУ!M14</f>
        <v>0</v>
      </c>
      <c r="N9" s="59">
        <f>База!N9-СКУ!N14</f>
        <v>0</v>
      </c>
      <c r="O9" s="59">
        <f>База!O9-СКУ!O14</f>
        <v>0</v>
      </c>
      <c r="P9" s="59">
        <f>База!P9-СКУ!P14</f>
        <v>0</v>
      </c>
      <c r="Q9" s="59">
        <f>База!Q9-СКУ!Q14</f>
        <v>0</v>
      </c>
      <c r="R9" s="59">
        <f>База!R9-СКУ!R14</f>
        <v>0</v>
      </c>
      <c r="S9" s="59">
        <f>База!S9-СКУ!S14</f>
        <v>0</v>
      </c>
    </row>
    <row r="10" spans="1:19" s="6" customFormat="1" ht="23.25" thickBot="1" x14ac:dyDescent="0.25">
      <c r="A10" s="50"/>
      <c r="B10" s="21" t="s">
        <v>32</v>
      </c>
      <c r="C10" s="13" t="s">
        <v>33</v>
      </c>
      <c r="D10" s="14" t="s">
        <v>34</v>
      </c>
      <c r="E10" s="59">
        <f>База!E10-СКУ!E15</f>
        <v>0</v>
      </c>
      <c r="F10" s="59">
        <f>База!F10-СКУ!F15</f>
        <v>0</v>
      </c>
      <c r="G10" s="59">
        <f>База!G10-СКУ!G15</f>
        <v>0</v>
      </c>
      <c r="H10" s="59">
        <f>База!H10-СКУ!H15</f>
        <v>0</v>
      </c>
      <c r="I10" s="59">
        <f>База!I10-СКУ!I15</f>
        <v>0</v>
      </c>
      <c r="J10" s="59">
        <f>База!J10-СКУ!J15</f>
        <v>0</v>
      </c>
      <c r="K10" s="59">
        <f>База!K10-СКУ!K15</f>
        <v>0</v>
      </c>
      <c r="L10" s="59">
        <f>База!L10-СКУ!L15</f>
        <v>0</v>
      </c>
      <c r="M10" s="59">
        <f>База!M10-СКУ!M15</f>
        <v>0</v>
      </c>
      <c r="N10" s="59">
        <f>База!N10-СКУ!N15</f>
        <v>0</v>
      </c>
      <c r="O10" s="59">
        <f>База!O10-СКУ!O15</f>
        <v>0</v>
      </c>
      <c r="P10" s="59">
        <f>База!P10-СКУ!P15</f>
        <v>0</v>
      </c>
      <c r="Q10" s="59">
        <f>База!Q10-СКУ!Q15</f>
        <v>0</v>
      </c>
      <c r="R10" s="59">
        <f>База!R10-СКУ!R15</f>
        <v>0</v>
      </c>
      <c r="S10" s="59">
        <f>База!S10-СКУ!S15</f>
        <v>0</v>
      </c>
    </row>
    <row r="11" spans="1:19" s="6" customFormat="1" ht="12" thickBot="1" x14ac:dyDescent="0.25">
      <c r="A11" s="50"/>
      <c r="B11" s="21" t="s">
        <v>35</v>
      </c>
      <c r="C11" s="13" t="s">
        <v>36</v>
      </c>
      <c r="D11" s="14" t="s">
        <v>37</v>
      </c>
      <c r="E11" s="59">
        <f>База!E11-СКУ!E16</f>
        <v>0</v>
      </c>
      <c r="F11" s="59">
        <f>База!F11-СКУ!F16</f>
        <v>0</v>
      </c>
      <c r="G11" s="59">
        <f>База!G11-СКУ!G16</f>
        <v>0</v>
      </c>
      <c r="H11" s="59">
        <f>База!H11-СКУ!H16</f>
        <v>0</v>
      </c>
      <c r="I11" s="59">
        <f>База!I11-СКУ!I16</f>
        <v>0</v>
      </c>
      <c r="J11" s="59">
        <f>База!J11-СКУ!J16</f>
        <v>0</v>
      </c>
      <c r="K11" s="59">
        <f>База!K11-СКУ!K16</f>
        <v>0</v>
      </c>
      <c r="L11" s="59">
        <f>База!L11-СКУ!L16</f>
        <v>0</v>
      </c>
      <c r="M11" s="59">
        <f>База!M11-СКУ!M16</f>
        <v>0</v>
      </c>
      <c r="N11" s="59">
        <f>База!N11-СКУ!N16</f>
        <v>0</v>
      </c>
      <c r="O11" s="59">
        <f>База!O11-СКУ!O16</f>
        <v>0</v>
      </c>
      <c r="P11" s="59">
        <f>База!P11-СКУ!P16</f>
        <v>0</v>
      </c>
      <c r="Q11" s="59">
        <f>База!Q11-СКУ!Q16</f>
        <v>0</v>
      </c>
      <c r="R11" s="59">
        <f>База!R11-СКУ!R16</f>
        <v>0</v>
      </c>
      <c r="S11" s="59">
        <f>База!S11-СКУ!S16</f>
        <v>0</v>
      </c>
    </row>
    <row r="12" spans="1:19" s="6" customFormat="1" ht="12" thickBot="1" x14ac:dyDescent="0.25">
      <c r="A12" s="50"/>
      <c r="B12" s="21" t="s">
        <v>38</v>
      </c>
      <c r="C12" s="13" t="s">
        <v>39</v>
      </c>
      <c r="D12" s="14" t="s">
        <v>40</v>
      </c>
      <c r="E12" s="59">
        <f>База!E12-СКУ!E17</f>
        <v>0</v>
      </c>
      <c r="F12" s="59">
        <f>База!F12-СКУ!F17</f>
        <v>0</v>
      </c>
      <c r="G12" s="59">
        <f>База!G12-СКУ!G17</f>
        <v>0</v>
      </c>
      <c r="H12" s="59">
        <f>База!H12-СКУ!H17</f>
        <v>0</v>
      </c>
      <c r="I12" s="59">
        <f>База!I12-СКУ!I17</f>
        <v>0</v>
      </c>
      <c r="J12" s="59">
        <f>База!J12-СКУ!J17</f>
        <v>0</v>
      </c>
      <c r="K12" s="59">
        <f>База!K12-СКУ!K17</f>
        <v>0</v>
      </c>
      <c r="L12" s="59">
        <f>База!L12-СКУ!L17</f>
        <v>0</v>
      </c>
      <c r="M12" s="59">
        <f>База!M12-СКУ!M17</f>
        <v>0</v>
      </c>
      <c r="N12" s="59">
        <f>База!N12-СКУ!N17</f>
        <v>0</v>
      </c>
      <c r="O12" s="59">
        <f>База!O12-СКУ!O17</f>
        <v>0</v>
      </c>
      <c r="P12" s="59">
        <f>База!P12-СКУ!P17</f>
        <v>0</v>
      </c>
      <c r="Q12" s="59">
        <f>База!Q12-СКУ!Q17</f>
        <v>0</v>
      </c>
      <c r="R12" s="59">
        <f>База!R12-СКУ!R17</f>
        <v>0</v>
      </c>
      <c r="S12" s="59">
        <f>База!S12-СКУ!S17</f>
        <v>0</v>
      </c>
    </row>
    <row r="13" spans="1:19" s="6" customFormat="1" ht="12" thickBot="1" x14ac:dyDescent="0.25">
      <c r="A13" s="50"/>
      <c r="B13" s="21" t="s">
        <v>41</v>
      </c>
      <c r="C13" s="13" t="s">
        <v>42</v>
      </c>
      <c r="D13" s="14" t="s">
        <v>43</v>
      </c>
      <c r="E13" s="59">
        <f>База!E13-СКУ!E18</f>
        <v>0</v>
      </c>
      <c r="F13" s="59">
        <f>База!F13-СКУ!F18</f>
        <v>0</v>
      </c>
      <c r="G13" s="59">
        <f>База!G13-СКУ!G18</f>
        <v>0</v>
      </c>
      <c r="H13" s="59">
        <f>База!H13-СКУ!H18</f>
        <v>0</v>
      </c>
      <c r="I13" s="59">
        <f>База!I13-СКУ!I18</f>
        <v>0</v>
      </c>
      <c r="J13" s="59">
        <f>База!J13-СКУ!J18</f>
        <v>0</v>
      </c>
      <c r="K13" s="59">
        <f>База!K13-СКУ!K18</f>
        <v>0</v>
      </c>
      <c r="L13" s="59">
        <f>База!L13-СКУ!L18</f>
        <v>0</v>
      </c>
      <c r="M13" s="59">
        <f>База!M13-СКУ!M18</f>
        <v>0</v>
      </c>
      <c r="N13" s="59">
        <f>База!N13-СКУ!N18</f>
        <v>0</v>
      </c>
      <c r="O13" s="59">
        <f>База!O13-СКУ!O18</f>
        <v>0</v>
      </c>
      <c r="P13" s="59">
        <f>База!P13-СКУ!P18</f>
        <v>0</v>
      </c>
      <c r="Q13" s="59">
        <f>База!Q13-СКУ!Q18</f>
        <v>0</v>
      </c>
      <c r="R13" s="59">
        <f>База!R13-СКУ!R18</f>
        <v>0</v>
      </c>
      <c r="S13" s="59">
        <f>База!S13-СКУ!S18</f>
        <v>0</v>
      </c>
    </row>
    <row r="14" spans="1:19" s="6" customFormat="1" ht="12" thickBot="1" x14ac:dyDescent="0.25">
      <c r="A14" s="51"/>
      <c r="B14" s="25" t="s">
        <v>44</v>
      </c>
      <c r="C14" s="15" t="s">
        <v>44</v>
      </c>
      <c r="D14" s="16" t="s">
        <v>45</v>
      </c>
      <c r="E14" s="59">
        <f>База!E14-СКУ!E19</f>
        <v>0</v>
      </c>
      <c r="F14" s="59">
        <f>База!F14-СКУ!F19</f>
        <v>0</v>
      </c>
      <c r="G14" s="59">
        <f>База!G14-СКУ!G19</f>
        <v>0</v>
      </c>
      <c r="H14" s="59">
        <f>База!H14-СКУ!H19</f>
        <v>0</v>
      </c>
      <c r="I14" s="59">
        <f>База!I14-СКУ!I19</f>
        <v>0</v>
      </c>
      <c r="J14" s="59">
        <f>База!J14-СКУ!J19</f>
        <v>0</v>
      </c>
      <c r="K14" s="59">
        <f>База!K14-СКУ!K19</f>
        <v>0</v>
      </c>
      <c r="L14" s="59">
        <f>База!L14-СКУ!L19</f>
        <v>0</v>
      </c>
      <c r="M14" s="59">
        <f>База!M14-СКУ!M19</f>
        <v>0</v>
      </c>
      <c r="N14" s="59">
        <f>База!N14-СКУ!N19</f>
        <v>0</v>
      </c>
      <c r="O14" s="59">
        <f>База!O14-СКУ!O19</f>
        <v>0</v>
      </c>
      <c r="P14" s="59">
        <f>База!P14-СКУ!P19</f>
        <v>0</v>
      </c>
      <c r="Q14" s="59">
        <f>База!Q14-СКУ!Q19</f>
        <v>0</v>
      </c>
      <c r="R14" s="59">
        <f>База!R14-СКУ!R19</f>
        <v>0</v>
      </c>
      <c r="S14" s="59">
        <f>База!S14-СКУ!S19</f>
        <v>0</v>
      </c>
    </row>
    <row r="15" spans="1:19" s="6" customFormat="1" ht="12" thickBot="1" x14ac:dyDescent="0.3">
      <c r="A15" s="55"/>
      <c r="B15" s="56"/>
      <c r="C15" s="56"/>
      <c r="D15" s="56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8"/>
    </row>
  </sheetData>
  <mergeCells count="11">
    <mergeCell ref="K3:M3"/>
    <mergeCell ref="N3:P3"/>
    <mergeCell ref="Q3:S3"/>
    <mergeCell ref="A6:A14"/>
    <mergeCell ref="A15:S15"/>
    <mergeCell ref="A3:A4"/>
    <mergeCell ref="B3:B4"/>
    <mergeCell ref="C3:C4"/>
    <mergeCell ref="D3:D4"/>
    <mergeCell ref="E3:G3"/>
    <mergeCell ref="H3:J3"/>
  </mergeCells>
  <dataValidations count="1">
    <dataValidation type="list" allowBlank="1" showInputMessage="1" showErrorMessage="1" sqref="B14 C6:D14">
      <formula1>категории2012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СКУ</vt:lpstr>
      <vt:lpstr>База</vt:lpstr>
      <vt:lpstr>Отклонение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2020-12-21T13:05:17Z</dcterms:modified>
</cp:coreProperties>
</file>