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23250" windowHeight="11625" tabRatio="943" activeTab="1"/>
  </bookViews>
  <sheets>
    <sheet name="Откл от общетер." sheetId="123" r:id="rId1"/>
    <sheet name="реабилитация после ковид-19" sheetId="126" r:id="rId2"/>
    <sheet name="минус5" sheetId="124" state="hidden" r:id="rId3"/>
    <sheet name="минус10" sheetId="125" state="hidden" r:id="rId4"/>
    <sheet name="основной2018" sheetId="121" state="hidden" r:id="rId5"/>
    <sheet name="на 2020" sheetId="129" state="hidden" r:id="rId6"/>
    <sheet name="оздоровит2020" sheetId="130" state="hidden" r:id="rId7"/>
    <sheet name="2020 утв 1" sheetId="131" state="hidden" r:id="rId8"/>
    <sheet name="Лист1" sheetId="132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Excel_BuiltIn_Print_Area_10" localSheetId="3">#REF!</definedName>
    <definedName name="Excel_BuiltIn_Print_Area_10" localSheetId="2">#REF!</definedName>
    <definedName name="Excel_BuiltIn_Print_Area_10" localSheetId="4">#REF!</definedName>
    <definedName name="Excel_BuiltIn_Print_Area_10" localSheetId="0">#REF!</definedName>
    <definedName name="Excel_BuiltIn_Print_Area_10" localSheetId="1">#REF!</definedName>
    <definedName name="Excel_BuiltIn_Print_Area_10">#REF!</definedName>
    <definedName name="Excel_BuiltIn_Print_Area_10_1" localSheetId="3">#REF!</definedName>
    <definedName name="Excel_BuiltIn_Print_Area_10_1" localSheetId="2">#REF!</definedName>
    <definedName name="Excel_BuiltIn_Print_Area_10_1" localSheetId="4">#REF!</definedName>
    <definedName name="Excel_BuiltIn_Print_Area_10_1" localSheetId="0">#REF!</definedName>
    <definedName name="Excel_BuiltIn_Print_Area_10_1" localSheetId="1">#REF!</definedName>
    <definedName name="Excel_BuiltIn_Print_Area_10_1">#REF!</definedName>
    <definedName name="Excel_BuiltIn_Print_Area_10_11" localSheetId="3">#REF!</definedName>
    <definedName name="Excel_BuiltIn_Print_Area_10_11" localSheetId="2">#REF!</definedName>
    <definedName name="Excel_BuiltIn_Print_Area_10_11" localSheetId="4">#REF!</definedName>
    <definedName name="Excel_BuiltIn_Print_Area_10_11" localSheetId="0">#REF!</definedName>
    <definedName name="Excel_BuiltIn_Print_Area_10_11" localSheetId="1">#REF!</definedName>
    <definedName name="Excel_BuiltIn_Print_Area_10_11">#REF!</definedName>
    <definedName name="Excel_BuiltIn_Print_Area_10_15" localSheetId="3">#REF!</definedName>
    <definedName name="Excel_BuiltIn_Print_Area_10_15" localSheetId="2">#REF!</definedName>
    <definedName name="Excel_BuiltIn_Print_Area_10_15" localSheetId="4">#REF!</definedName>
    <definedName name="Excel_BuiltIn_Print_Area_10_15" localSheetId="0">#REF!</definedName>
    <definedName name="Excel_BuiltIn_Print_Area_10_15" localSheetId="1">#REF!</definedName>
    <definedName name="Excel_BuiltIn_Print_Area_10_15">#REF!</definedName>
    <definedName name="Excel_BuiltIn_Print_Area_10_24" localSheetId="3">#REF!</definedName>
    <definedName name="Excel_BuiltIn_Print_Area_10_24" localSheetId="2">#REF!</definedName>
    <definedName name="Excel_BuiltIn_Print_Area_10_24" localSheetId="4">#REF!</definedName>
    <definedName name="Excel_BuiltIn_Print_Area_10_24" localSheetId="0">#REF!</definedName>
    <definedName name="Excel_BuiltIn_Print_Area_10_24" localSheetId="1">#REF!</definedName>
    <definedName name="Excel_BuiltIn_Print_Area_10_24">#REF!</definedName>
    <definedName name="Excel_BuiltIn_Print_Area_10_26" localSheetId="3">#REF!</definedName>
    <definedName name="Excel_BuiltIn_Print_Area_10_26" localSheetId="2">#REF!</definedName>
    <definedName name="Excel_BuiltIn_Print_Area_10_26" localSheetId="4">#REF!</definedName>
    <definedName name="Excel_BuiltIn_Print_Area_10_26" localSheetId="0">#REF!</definedName>
    <definedName name="Excel_BuiltIn_Print_Area_10_26" localSheetId="1">#REF!</definedName>
    <definedName name="Excel_BuiltIn_Print_Area_10_26">#REF!</definedName>
    <definedName name="Excel_BuiltIn_Print_Area_10_39">NA()</definedName>
    <definedName name="Excel_BuiltIn_Print_Area_10_45" localSheetId="3">#REF!</definedName>
    <definedName name="Excel_BuiltIn_Print_Area_10_45" localSheetId="2">#REF!</definedName>
    <definedName name="Excel_BuiltIn_Print_Area_10_45" localSheetId="4">#REF!</definedName>
    <definedName name="Excel_BuiltIn_Print_Area_10_45" localSheetId="0">#REF!</definedName>
    <definedName name="Excel_BuiltIn_Print_Area_10_45" localSheetId="1">#REF!</definedName>
    <definedName name="Excel_BuiltIn_Print_Area_10_45">#REF!</definedName>
    <definedName name="Excel_BuiltIn_Print_Area_5" localSheetId="3">#REF!</definedName>
    <definedName name="Excel_BuiltIn_Print_Area_5" localSheetId="2">#REF!</definedName>
    <definedName name="Excel_BuiltIn_Print_Area_5" localSheetId="4">#REF!</definedName>
    <definedName name="Excel_BuiltIn_Print_Area_5" localSheetId="0">#REF!</definedName>
    <definedName name="Excel_BuiltIn_Print_Area_5" localSheetId="1">#REF!</definedName>
    <definedName name="Excel_BuiltIn_Print_Area_5">#REF!</definedName>
    <definedName name="Excel_BuiltIn_Print_Area_5_11" localSheetId="3">#REF!</definedName>
    <definedName name="Excel_BuiltIn_Print_Area_5_11" localSheetId="2">#REF!</definedName>
    <definedName name="Excel_BuiltIn_Print_Area_5_11" localSheetId="4">#REF!</definedName>
    <definedName name="Excel_BuiltIn_Print_Area_5_11" localSheetId="0">#REF!</definedName>
    <definedName name="Excel_BuiltIn_Print_Area_5_11" localSheetId="1">#REF!</definedName>
    <definedName name="Excel_BuiltIn_Print_Area_5_11">#REF!</definedName>
    <definedName name="Excel_BuiltIn_Print_Area_5_15" localSheetId="3">#REF!</definedName>
    <definedName name="Excel_BuiltIn_Print_Area_5_15" localSheetId="2">#REF!</definedName>
    <definedName name="Excel_BuiltIn_Print_Area_5_15" localSheetId="4">#REF!</definedName>
    <definedName name="Excel_BuiltIn_Print_Area_5_15" localSheetId="0">#REF!</definedName>
    <definedName name="Excel_BuiltIn_Print_Area_5_15" localSheetId="1">#REF!</definedName>
    <definedName name="Excel_BuiltIn_Print_Area_5_15">#REF!</definedName>
    <definedName name="Excel_BuiltIn_Print_Area_5_24" localSheetId="3">#REF!</definedName>
    <definedName name="Excel_BuiltIn_Print_Area_5_24" localSheetId="2">#REF!</definedName>
    <definedName name="Excel_BuiltIn_Print_Area_5_24" localSheetId="4">#REF!</definedName>
    <definedName name="Excel_BuiltIn_Print_Area_5_24" localSheetId="0">#REF!</definedName>
    <definedName name="Excel_BuiltIn_Print_Area_5_24" localSheetId="1">#REF!</definedName>
    <definedName name="Excel_BuiltIn_Print_Area_5_24">#REF!</definedName>
    <definedName name="Excel_BuiltIn_Print_Area_5_26" localSheetId="3">#REF!</definedName>
    <definedName name="Excel_BuiltIn_Print_Area_5_26" localSheetId="2">#REF!</definedName>
    <definedName name="Excel_BuiltIn_Print_Area_5_26" localSheetId="4">#REF!</definedName>
    <definedName name="Excel_BuiltIn_Print_Area_5_26" localSheetId="0">#REF!</definedName>
    <definedName name="Excel_BuiltIn_Print_Area_5_26" localSheetId="1">#REF!</definedName>
    <definedName name="Excel_BuiltIn_Print_Area_5_26">#REF!</definedName>
    <definedName name="Excel_BuiltIn_Print_Area_5_39">NA()</definedName>
    <definedName name="Excel_BuiltIn_Print_Area_5_45" localSheetId="3">#REF!</definedName>
    <definedName name="Excel_BuiltIn_Print_Area_5_45" localSheetId="2">#REF!</definedName>
    <definedName name="Excel_BuiltIn_Print_Area_5_45" localSheetId="4">#REF!</definedName>
    <definedName name="Excel_BuiltIn_Print_Area_5_45" localSheetId="0">#REF!</definedName>
    <definedName name="Excel_BuiltIn_Print_Area_5_45" localSheetId="1">#REF!</definedName>
    <definedName name="Excel_BuiltIn_Print_Area_5_45">#REF!</definedName>
    <definedName name="Excel_BuiltIn_Print_Area_7" localSheetId="3">#REF!</definedName>
    <definedName name="Excel_BuiltIn_Print_Area_7" localSheetId="2">#REF!</definedName>
    <definedName name="Excel_BuiltIn_Print_Area_7" localSheetId="4">#REF!</definedName>
    <definedName name="Excel_BuiltIn_Print_Area_7" localSheetId="0">#REF!</definedName>
    <definedName name="Excel_BuiltIn_Print_Area_7" localSheetId="1">#REF!</definedName>
    <definedName name="Excel_BuiltIn_Print_Area_7">#REF!</definedName>
    <definedName name="Excel_BuiltIn_Print_Area_7_11" localSheetId="3">#REF!</definedName>
    <definedName name="Excel_BuiltIn_Print_Area_7_11" localSheetId="2">#REF!</definedName>
    <definedName name="Excel_BuiltIn_Print_Area_7_11" localSheetId="4">#REF!</definedName>
    <definedName name="Excel_BuiltIn_Print_Area_7_11" localSheetId="0">#REF!</definedName>
    <definedName name="Excel_BuiltIn_Print_Area_7_11" localSheetId="1">#REF!</definedName>
    <definedName name="Excel_BuiltIn_Print_Area_7_11">#REF!</definedName>
    <definedName name="Excel_BuiltIn_Print_Area_7_15" localSheetId="3">#REF!</definedName>
    <definedName name="Excel_BuiltIn_Print_Area_7_15" localSheetId="2">#REF!</definedName>
    <definedName name="Excel_BuiltIn_Print_Area_7_15" localSheetId="4">#REF!</definedName>
    <definedName name="Excel_BuiltIn_Print_Area_7_15" localSheetId="0">#REF!</definedName>
    <definedName name="Excel_BuiltIn_Print_Area_7_15" localSheetId="1">#REF!</definedName>
    <definedName name="Excel_BuiltIn_Print_Area_7_15">#REF!</definedName>
    <definedName name="Excel_BuiltIn_Print_Area_7_24" localSheetId="3">#REF!</definedName>
    <definedName name="Excel_BuiltIn_Print_Area_7_24" localSheetId="2">#REF!</definedName>
    <definedName name="Excel_BuiltIn_Print_Area_7_24" localSheetId="4">#REF!</definedName>
    <definedName name="Excel_BuiltIn_Print_Area_7_24" localSheetId="0">#REF!</definedName>
    <definedName name="Excel_BuiltIn_Print_Area_7_24" localSheetId="1">#REF!</definedName>
    <definedName name="Excel_BuiltIn_Print_Area_7_24">#REF!</definedName>
    <definedName name="Excel_BuiltIn_Print_Area_7_26" localSheetId="3">#REF!</definedName>
    <definedName name="Excel_BuiltIn_Print_Area_7_26" localSheetId="2">#REF!</definedName>
    <definedName name="Excel_BuiltIn_Print_Area_7_26" localSheetId="4">#REF!</definedName>
    <definedName name="Excel_BuiltIn_Print_Area_7_26" localSheetId="0">#REF!</definedName>
    <definedName name="Excel_BuiltIn_Print_Area_7_26" localSheetId="1">#REF!</definedName>
    <definedName name="Excel_BuiltIn_Print_Area_7_26">#REF!</definedName>
    <definedName name="Excel_BuiltIn_Print_Area_7_39">NA()</definedName>
    <definedName name="Excel_BuiltIn_Print_Area_7_45" localSheetId="3">#REF!</definedName>
    <definedName name="Excel_BuiltIn_Print_Area_7_45" localSheetId="2">#REF!</definedName>
    <definedName name="Excel_BuiltIn_Print_Area_7_45" localSheetId="4">#REF!</definedName>
    <definedName name="Excel_BuiltIn_Print_Area_7_45" localSheetId="0">#REF!</definedName>
    <definedName name="Excel_BuiltIn_Print_Area_7_45" localSheetId="1">#REF!</definedName>
    <definedName name="Excel_BuiltIn_Print_Area_7_45">#REF!</definedName>
    <definedName name="Excel_BuiltIn_Print_Area_9" localSheetId="3">#REF!</definedName>
    <definedName name="Excel_BuiltIn_Print_Area_9" localSheetId="2">#REF!</definedName>
    <definedName name="Excel_BuiltIn_Print_Area_9" localSheetId="4">#REF!</definedName>
    <definedName name="Excel_BuiltIn_Print_Area_9" localSheetId="0">#REF!</definedName>
    <definedName name="Excel_BuiltIn_Print_Area_9" localSheetId="1">#REF!</definedName>
    <definedName name="Excel_BuiltIn_Print_Area_9">#REF!</definedName>
    <definedName name="Excel_BuiltIn_Print_Area_9_11" localSheetId="3">#REF!</definedName>
    <definedName name="Excel_BuiltIn_Print_Area_9_11" localSheetId="2">#REF!</definedName>
    <definedName name="Excel_BuiltIn_Print_Area_9_11" localSheetId="4">#REF!</definedName>
    <definedName name="Excel_BuiltIn_Print_Area_9_11" localSheetId="0">#REF!</definedName>
    <definedName name="Excel_BuiltIn_Print_Area_9_11" localSheetId="1">#REF!</definedName>
    <definedName name="Excel_BuiltIn_Print_Area_9_11">#REF!</definedName>
    <definedName name="Excel_BuiltIn_Print_Area_9_15" localSheetId="3">#REF!</definedName>
    <definedName name="Excel_BuiltIn_Print_Area_9_15" localSheetId="2">#REF!</definedName>
    <definedName name="Excel_BuiltIn_Print_Area_9_15" localSheetId="4">#REF!</definedName>
    <definedName name="Excel_BuiltIn_Print_Area_9_15" localSheetId="0">#REF!</definedName>
    <definedName name="Excel_BuiltIn_Print_Area_9_15" localSheetId="1">#REF!</definedName>
    <definedName name="Excel_BuiltIn_Print_Area_9_15">#REF!</definedName>
    <definedName name="Excel_BuiltIn_Print_Area_9_24" localSheetId="3">#REF!</definedName>
    <definedName name="Excel_BuiltIn_Print_Area_9_24" localSheetId="2">#REF!</definedName>
    <definedName name="Excel_BuiltIn_Print_Area_9_24" localSheetId="4">#REF!</definedName>
    <definedName name="Excel_BuiltIn_Print_Area_9_24" localSheetId="0">#REF!</definedName>
    <definedName name="Excel_BuiltIn_Print_Area_9_24" localSheetId="1">#REF!</definedName>
    <definedName name="Excel_BuiltIn_Print_Area_9_24">#REF!</definedName>
    <definedName name="Excel_BuiltIn_Print_Area_9_26" localSheetId="3">#REF!</definedName>
    <definedName name="Excel_BuiltIn_Print_Area_9_26" localSheetId="2">#REF!</definedName>
    <definedName name="Excel_BuiltIn_Print_Area_9_26" localSheetId="4">#REF!</definedName>
    <definedName name="Excel_BuiltIn_Print_Area_9_26" localSheetId="0">#REF!</definedName>
    <definedName name="Excel_BuiltIn_Print_Area_9_26" localSheetId="1">#REF!</definedName>
    <definedName name="Excel_BuiltIn_Print_Area_9_26">#REF!</definedName>
    <definedName name="Excel_BuiltIn_Print_Area_9_39">NA()</definedName>
    <definedName name="Excel_BuiltIn_Print_Area_9_45" localSheetId="3">#REF!</definedName>
    <definedName name="Excel_BuiltIn_Print_Area_9_45" localSheetId="2">#REF!</definedName>
    <definedName name="Excel_BuiltIn_Print_Area_9_45" localSheetId="4">#REF!</definedName>
    <definedName name="Excel_BuiltIn_Print_Area_9_45" localSheetId="0">#REF!</definedName>
    <definedName name="Excel_BuiltIn_Print_Area_9_45" localSheetId="1">#REF!</definedName>
    <definedName name="Excel_BuiltIn_Print_Area_9_45">#REF!</definedName>
    <definedName name="Excel_BuiltIn_Print_Titles_10" localSheetId="3">(#REF!,#REF!)</definedName>
    <definedName name="Excel_BuiltIn_Print_Titles_10" localSheetId="2">(#REF!,#REF!)</definedName>
    <definedName name="Excel_BuiltIn_Print_Titles_10" localSheetId="4">(#REF!,#REF!)</definedName>
    <definedName name="Excel_BuiltIn_Print_Titles_10" localSheetId="0">(#REF!,#REF!)</definedName>
    <definedName name="Excel_BuiltIn_Print_Titles_10" localSheetId="1">(#REF!,#REF!)</definedName>
    <definedName name="Excel_BuiltIn_Print_Titles_10">(#REF!,#REF!)</definedName>
    <definedName name="Excel_BuiltIn_Print_Titles_10_1" localSheetId="3">(#REF!,#REF!)</definedName>
    <definedName name="Excel_BuiltIn_Print_Titles_10_1" localSheetId="2">(#REF!,#REF!)</definedName>
    <definedName name="Excel_BuiltIn_Print_Titles_10_1" localSheetId="4">(#REF!,#REF!)</definedName>
    <definedName name="Excel_BuiltIn_Print_Titles_10_1" localSheetId="0">(#REF!,#REF!)</definedName>
    <definedName name="Excel_BuiltIn_Print_Titles_10_1" localSheetId="1">(#REF!,#REF!)</definedName>
    <definedName name="Excel_BuiltIn_Print_Titles_10_1">(#REF!,#REF!)</definedName>
    <definedName name="Excel_BuiltIn_Print_Titles_10_10" localSheetId="3">(#REF!,#REF!)</definedName>
    <definedName name="Excel_BuiltIn_Print_Titles_10_10" localSheetId="2">(#REF!,#REF!)</definedName>
    <definedName name="Excel_BuiltIn_Print_Titles_10_10" localSheetId="4">(#REF!,#REF!)</definedName>
    <definedName name="Excel_BuiltIn_Print_Titles_10_10" localSheetId="0">(#REF!,#REF!)</definedName>
    <definedName name="Excel_BuiltIn_Print_Titles_10_10" localSheetId="1">(#REF!,#REF!)</definedName>
    <definedName name="Excel_BuiltIn_Print_Titles_10_10">(#REF!,#REF!)</definedName>
    <definedName name="Excel_BuiltIn_Print_Titles_10_11" localSheetId="3">(#REF!,#REF!)</definedName>
    <definedName name="Excel_BuiltIn_Print_Titles_10_11" localSheetId="2">(#REF!,#REF!)</definedName>
    <definedName name="Excel_BuiltIn_Print_Titles_10_11" localSheetId="4">(#REF!,#REF!)</definedName>
    <definedName name="Excel_BuiltIn_Print_Titles_10_11" localSheetId="0">(#REF!,#REF!)</definedName>
    <definedName name="Excel_BuiltIn_Print_Titles_10_11" localSheetId="1">(#REF!,#REF!)</definedName>
    <definedName name="Excel_BuiltIn_Print_Titles_10_11">(#REF!,#REF!)</definedName>
    <definedName name="Excel_BuiltIn_Print_Titles_10_15" localSheetId="3">(#REF!,#REF!)</definedName>
    <definedName name="Excel_BuiltIn_Print_Titles_10_15" localSheetId="2">(#REF!,#REF!)</definedName>
    <definedName name="Excel_BuiltIn_Print_Titles_10_15" localSheetId="4">(#REF!,#REF!)</definedName>
    <definedName name="Excel_BuiltIn_Print_Titles_10_15" localSheetId="0">(#REF!,#REF!)</definedName>
    <definedName name="Excel_BuiltIn_Print_Titles_10_15" localSheetId="1">(#REF!,#REF!)</definedName>
    <definedName name="Excel_BuiltIn_Print_Titles_10_15">(#REF!,#REF!)</definedName>
    <definedName name="Excel_BuiltIn_Print_Titles_10_24" localSheetId="3">(#REF!,#REF!)</definedName>
    <definedName name="Excel_BuiltIn_Print_Titles_10_24" localSheetId="2">(#REF!,#REF!)</definedName>
    <definedName name="Excel_BuiltIn_Print_Titles_10_24" localSheetId="4">(#REF!,#REF!)</definedName>
    <definedName name="Excel_BuiltIn_Print_Titles_10_24" localSheetId="0">(#REF!,#REF!)</definedName>
    <definedName name="Excel_BuiltIn_Print_Titles_10_24" localSheetId="1">(#REF!,#REF!)</definedName>
    <definedName name="Excel_BuiltIn_Print_Titles_10_24">(#REF!,#REF!)</definedName>
    <definedName name="Excel_BuiltIn_Print_Titles_10_26" localSheetId="3">(#REF!,#REF!)</definedName>
    <definedName name="Excel_BuiltIn_Print_Titles_10_26" localSheetId="2">(#REF!,#REF!)</definedName>
    <definedName name="Excel_BuiltIn_Print_Titles_10_26" localSheetId="4">(#REF!,#REF!)</definedName>
    <definedName name="Excel_BuiltIn_Print_Titles_10_26" localSheetId="0">(#REF!,#REF!)</definedName>
    <definedName name="Excel_BuiltIn_Print_Titles_10_26" localSheetId="1">(#REF!,#REF!)</definedName>
    <definedName name="Excel_BuiltIn_Print_Titles_10_26">(#REF!,#REF!)</definedName>
    <definedName name="Excel_BuiltIn_Print_Titles_10_39">NA()</definedName>
    <definedName name="Excel_BuiltIn_Print_Titles_10_45" localSheetId="3">(#REF!,#REF!)</definedName>
    <definedName name="Excel_BuiltIn_Print_Titles_10_45" localSheetId="2">(#REF!,#REF!)</definedName>
    <definedName name="Excel_BuiltIn_Print_Titles_10_45" localSheetId="4">(#REF!,#REF!)</definedName>
    <definedName name="Excel_BuiltIn_Print_Titles_10_45" localSheetId="0">(#REF!,#REF!)</definedName>
    <definedName name="Excel_BuiltIn_Print_Titles_10_45" localSheetId="1">(#REF!,#REF!)</definedName>
    <definedName name="Excel_BuiltIn_Print_Titles_10_45">(#REF!,#REF!)</definedName>
    <definedName name="Excel_BuiltIn_Print_Titles_5" localSheetId="3">(#REF!,#REF!)</definedName>
    <definedName name="Excel_BuiltIn_Print_Titles_5" localSheetId="2">(#REF!,#REF!)</definedName>
    <definedName name="Excel_BuiltIn_Print_Titles_5" localSheetId="4">(#REF!,#REF!)</definedName>
    <definedName name="Excel_BuiltIn_Print_Titles_5" localSheetId="0">(#REF!,#REF!)</definedName>
    <definedName name="Excel_BuiltIn_Print_Titles_5" localSheetId="1">(#REF!,#REF!)</definedName>
    <definedName name="Excel_BuiltIn_Print_Titles_5">(#REF!,#REF!)</definedName>
    <definedName name="Excel_BuiltIn_Print_Titles_5_10" localSheetId="3">(#REF!,#REF!)</definedName>
    <definedName name="Excel_BuiltIn_Print_Titles_5_10" localSheetId="2">(#REF!,#REF!)</definedName>
    <definedName name="Excel_BuiltIn_Print_Titles_5_10" localSheetId="4">(#REF!,#REF!)</definedName>
    <definedName name="Excel_BuiltIn_Print_Titles_5_10" localSheetId="0">(#REF!,#REF!)</definedName>
    <definedName name="Excel_BuiltIn_Print_Titles_5_10" localSheetId="1">(#REF!,#REF!)</definedName>
    <definedName name="Excel_BuiltIn_Print_Titles_5_10">(#REF!,#REF!)</definedName>
    <definedName name="Excel_BuiltIn_Print_Titles_5_11" localSheetId="3">(#REF!,#REF!)</definedName>
    <definedName name="Excel_BuiltIn_Print_Titles_5_11" localSheetId="2">(#REF!,#REF!)</definedName>
    <definedName name="Excel_BuiltIn_Print_Titles_5_11" localSheetId="4">(#REF!,#REF!)</definedName>
    <definedName name="Excel_BuiltIn_Print_Titles_5_11" localSheetId="0">(#REF!,#REF!)</definedName>
    <definedName name="Excel_BuiltIn_Print_Titles_5_11" localSheetId="1">(#REF!,#REF!)</definedName>
    <definedName name="Excel_BuiltIn_Print_Titles_5_11">(#REF!,#REF!)</definedName>
    <definedName name="Excel_BuiltIn_Print_Titles_5_15" localSheetId="3">(#REF!,#REF!)</definedName>
    <definedName name="Excel_BuiltIn_Print_Titles_5_15" localSheetId="2">(#REF!,#REF!)</definedName>
    <definedName name="Excel_BuiltIn_Print_Titles_5_15" localSheetId="4">(#REF!,#REF!)</definedName>
    <definedName name="Excel_BuiltIn_Print_Titles_5_15" localSheetId="0">(#REF!,#REF!)</definedName>
    <definedName name="Excel_BuiltIn_Print_Titles_5_15" localSheetId="1">(#REF!,#REF!)</definedName>
    <definedName name="Excel_BuiltIn_Print_Titles_5_15">(#REF!,#REF!)</definedName>
    <definedName name="Excel_BuiltIn_Print_Titles_5_24" localSheetId="3">(#REF!,#REF!)</definedName>
    <definedName name="Excel_BuiltIn_Print_Titles_5_24" localSheetId="2">(#REF!,#REF!)</definedName>
    <definedName name="Excel_BuiltIn_Print_Titles_5_24" localSheetId="4">(#REF!,#REF!)</definedName>
    <definedName name="Excel_BuiltIn_Print_Titles_5_24" localSheetId="0">(#REF!,#REF!)</definedName>
    <definedName name="Excel_BuiltIn_Print_Titles_5_24" localSheetId="1">(#REF!,#REF!)</definedName>
    <definedName name="Excel_BuiltIn_Print_Titles_5_24">(#REF!,#REF!)</definedName>
    <definedName name="Excel_BuiltIn_Print_Titles_5_26" localSheetId="3">(#REF!,#REF!)</definedName>
    <definedName name="Excel_BuiltIn_Print_Titles_5_26" localSheetId="2">(#REF!,#REF!)</definedName>
    <definedName name="Excel_BuiltIn_Print_Titles_5_26" localSheetId="4">(#REF!,#REF!)</definedName>
    <definedName name="Excel_BuiltIn_Print_Titles_5_26" localSheetId="0">(#REF!,#REF!)</definedName>
    <definedName name="Excel_BuiltIn_Print_Titles_5_26" localSheetId="1">(#REF!,#REF!)</definedName>
    <definedName name="Excel_BuiltIn_Print_Titles_5_26">(#REF!,#REF!)</definedName>
    <definedName name="Excel_BuiltIn_Print_Titles_5_39">NA()</definedName>
    <definedName name="Excel_BuiltIn_Print_Titles_5_45" localSheetId="3">(#REF!,#REF!)</definedName>
    <definedName name="Excel_BuiltIn_Print_Titles_5_45" localSheetId="2">(#REF!,#REF!)</definedName>
    <definedName name="Excel_BuiltIn_Print_Titles_5_45" localSheetId="4">(#REF!,#REF!)</definedName>
    <definedName name="Excel_BuiltIn_Print_Titles_5_45" localSheetId="0">(#REF!,#REF!)</definedName>
    <definedName name="Excel_BuiltIn_Print_Titles_5_45" localSheetId="1">(#REF!,#REF!)</definedName>
    <definedName name="Excel_BuiltIn_Print_Titles_5_45">(#REF!,#REF!)</definedName>
    <definedName name="Excel_BuiltIn_Print_Titles_7" localSheetId="3">(#REF!,#REF!)</definedName>
    <definedName name="Excel_BuiltIn_Print_Titles_7" localSheetId="2">(#REF!,#REF!)</definedName>
    <definedName name="Excel_BuiltIn_Print_Titles_7" localSheetId="4">(#REF!,#REF!)</definedName>
    <definedName name="Excel_BuiltIn_Print_Titles_7" localSheetId="0">(#REF!,#REF!)</definedName>
    <definedName name="Excel_BuiltIn_Print_Titles_7" localSheetId="1">(#REF!,#REF!)</definedName>
    <definedName name="Excel_BuiltIn_Print_Titles_7">(#REF!,#REF!)</definedName>
    <definedName name="Excel_BuiltIn_Print_Titles_7_10" localSheetId="3">(#REF!,#REF!)</definedName>
    <definedName name="Excel_BuiltIn_Print_Titles_7_10" localSheetId="2">(#REF!,#REF!)</definedName>
    <definedName name="Excel_BuiltIn_Print_Titles_7_10" localSheetId="4">(#REF!,#REF!)</definedName>
    <definedName name="Excel_BuiltIn_Print_Titles_7_10" localSheetId="0">(#REF!,#REF!)</definedName>
    <definedName name="Excel_BuiltIn_Print_Titles_7_10" localSheetId="1">(#REF!,#REF!)</definedName>
    <definedName name="Excel_BuiltIn_Print_Titles_7_10">(#REF!,#REF!)</definedName>
    <definedName name="Excel_BuiltIn_Print_Titles_7_11" localSheetId="3">(#REF!,#REF!)</definedName>
    <definedName name="Excel_BuiltIn_Print_Titles_7_11" localSheetId="2">(#REF!,#REF!)</definedName>
    <definedName name="Excel_BuiltIn_Print_Titles_7_11" localSheetId="4">(#REF!,#REF!)</definedName>
    <definedName name="Excel_BuiltIn_Print_Titles_7_11" localSheetId="0">(#REF!,#REF!)</definedName>
    <definedName name="Excel_BuiltIn_Print_Titles_7_11" localSheetId="1">(#REF!,#REF!)</definedName>
    <definedName name="Excel_BuiltIn_Print_Titles_7_11">(#REF!,#REF!)</definedName>
    <definedName name="Excel_BuiltIn_Print_Titles_7_15" localSheetId="3">(#REF!,#REF!)</definedName>
    <definedName name="Excel_BuiltIn_Print_Titles_7_15" localSheetId="2">(#REF!,#REF!)</definedName>
    <definedName name="Excel_BuiltIn_Print_Titles_7_15" localSheetId="4">(#REF!,#REF!)</definedName>
    <definedName name="Excel_BuiltIn_Print_Titles_7_15" localSheetId="0">(#REF!,#REF!)</definedName>
    <definedName name="Excel_BuiltIn_Print_Titles_7_15" localSheetId="1">(#REF!,#REF!)</definedName>
    <definedName name="Excel_BuiltIn_Print_Titles_7_15">(#REF!,#REF!)</definedName>
    <definedName name="Excel_BuiltIn_Print_Titles_7_24" localSheetId="3">(#REF!,#REF!)</definedName>
    <definedName name="Excel_BuiltIn_Print_Titles_7_24" localSheetId="2">(#REF!,#REF!)</definedName>
    <definedName name="Excel_BuiltIn_Print_Titles_7_24" localSheetId="4">(#REF!,#REF!)</definedName>
    <definedName name="Excel_BuiltIn_Print_Titles_7_24" localSheetId="0">(#REF!,#REF!)</definedName>
    <definedName name="Excel_BuiltIn_Print_Titles_7_24" localSheetId="1">(#REF!,#REF!)</definedName>
    <definedName name="Excel_BuiltIn_Print_Titles_7_24">(#REF!,#REF!)</definedName>
    <definedName name="Excel_BuiltIn_Print_Titles_7_26" localSheetId="3">(#REF!,#REF!)</definedName>
    <definedName name="Excel_BuiltIn_Print_Titles_7_26" localSheetId="2">(#REF!,#REF!)</definedName>
    <definedName name="Excel_BuiltIn_Print_Titles_7_26" localSheetId="4">(#REF!,#REF!)</definedName>
    <definedName name="Excel_BuiltIn_Print_Titles_7_26" localSheetId="0">(#REF!,#REF!)</definedName>
    <definedName name="Excel_BuiltIn_Print_Titles_7_26" localSheetId="1">(#REF!,#REF!)</definedName>
    <definedName name="Excel_BuiltIn_Print_Titles_7_26">(#REF!,#REF!)</definedName>
    <definedName name="Excel_BuiltIn_Print_Titles_7_39">NA()</definedName>
    <definedName name="Excel_BuiltIn_Print_Titles_7_45" localSheetId="3">(#REF!,#REF!)</definedName>
    <definedName name="Excel_BuiltIn_Print_Titles_7_45" localSheetId="2">(#REF!,#REF!)</definedName>
    <definedName name="Excel_BuiltIn_Print_Titles_7_45" localSheetId="4">(#REF!,#REF!)</definedName>
    <definedName name="Excel_BuiltIn_Print_Titles_7_45" localSheetId="0">(#REF!,#REF!)</definedName>
    <definedName name="Excel_BuiltIn_Print_Titles_7_45" localSheetId="1">(#REF!,#REF!)</definedName>
    <definedName name="Excel_BuiltIn_Print_Titles_7_45">(#REF!,#REF!)</definedName>
    <definedName name="Excel_BuiltIn_Print_Titles_9" localSheetId="3">(#REF!,#REF!)</definedName>
    <definedName name="Excel_BuiltIn_Print_Titles_9" localSheetId="2">(#REF!,#REF!)</definedName>
    <definedName name="Excel_BuiltIn_Print_Titles_9" localSheetId="4">(#REF!,#REF!)</definedName>
    <definedName name="Excel_BuiltIn_Print_Titles_9" localSheetId="0">(#REF!,#REF!)</definedName>
    <definedName name="Excel_BuiltIn_Print_Titles_9" localSheetId="1">(#REF!,#REF!)</definedName>
    <definedName name="Excel_BuiltIn_Print_Titles_9">(#REF!,#REF!)</definedName>
    <definedName name="Excel_BuiltIn_Print_Titles_9_10" localSheetId="3">(#REF!,#REF!)</definedName>
    <definedName name="Excel_BuiltIn_Print_Titles_9_10" localSheetId="2">(#REF!,#REF!)</definedName>
    <definedName name="Excel_BuiltIn_Print_Titles_9_10" localSheetId="4">(#REF!,#REF!)</definedName>
    <definedName name="Excel_BuiltIn_Print_Titles_9_10" localSheetId="0">(#REF!,#REF!)</definedName>
    <definedName name="Excel_BuiltIn_Print_Titles_9_10" localSheetId="1">(#REF!,#REF!)</definedName>
    <definedName name="Excel_BuiltIn_Print_Titles_9_10">(#REF!,#REF!)</definedName>
    <definedName name="Excel_BuiltIn_Print_Titles_9_11" localSheetId="3">(#REF!,#REF!)</definedName>
    <definedName name="Excel_BuiltIn_Print_Titles_9_11" localSheetId="2">(#REF!,#REF!)</definedName>
    <definedName name="Excel_BuiltIn_Print_Titles_9_11" localSheetId="4">(#REF!,#REF!)</definedName>
    <definedName name="Excel_BuiltIn_Print_Titles_9_11" localSheetId="0">(#REF!,#REF!)</definedName>
    <definedName name="Excel_BuiltIn_Print_Titles_9_11" localSheetId="1">(#REF!,#REF!)</definedName>
    <definedName name="Excel_BuiltIn_Print_Titles_9_11">(#REF!,#REF!)</definedName>
    <definedName name="Excel_BuiltIn_Print_Titles_9_15" localSheetId="3">(#REF!,#REF!)</definedName>
    <definedName name="Excel_BuiltIn_Print_Titles_9_15" localSheetId="2">(#REF!,#REF!)</definedName>
    <definedName name="Excel_BuiltIn_Print_Titles_9_15" localSheetId="4">(#REF!,#REF!)</definedName>
    <definedName name="Excel_BuiltIn_Print_Titles_9_15" localSheetId="0">(#REF!,#REF!)</definedName>
    <definedName name="Excel_BuiltIn_Print_Titles_9_15" localSheetId="1">(#REF!,#REF!)</definedName>
    <definedName name="Excel_BuiltIn_Print_Titles_9_15">(#REF!,#REF!)</definedName>
    <definedName name="Excel_BuiltIn_Print_Titles_9_24" localSheetId="3">(#REF!,#REF!)</definedName>
    <definedName name="Excel_BuiltIn_Print_Titles_9_24" localSheetId="2">(#REF!,#REF!)</definedName>
    <definedName name="Excel_BuiltIn_Print_Titles_9_24" localSheetId="4">(#REF!,#REF!)</definedName>
    <definedName name="Excel_BuiltIn_Print_Titles_9_24" localSheetId="0">(#REF!,#REF!)</definedName>
    <definedName name="Excel_BuiltIn_Print_Titles_9_24" localSheetId="1">(#REF!,#REF!)</definedName>
    <definedName name="Excel_BuiltIn_Print_Titles_9_24">(#REF!,#REF!)</definedName>
    <definedName name="Excel_BuiltIn_Print_Titles_9_26" localSheetId="3">(#REF!,#REF!)</definedName>
    <definedName name="Excel_BuiltIn_Print_Titles_9_26" localSheetId="2">(#REF!,#REF!)</definedName>
    <definedName name="Excel_BuiltIn_Print_Titles_9_26" localSheetId="4">(#REF!,#REF!)</definedName>
    <definedName name="Excel_BuiltIn_Print_Titles_9_26" localSheetId="0">(#REF!,#REF!)</definedName>
    <definedName name="Excel_BuiltIn_Print_Titles_9_26" localSheetId="1">(#REF!,#REF!)</definedName>
    <definedName name="Excel_BuiltIn_Print_Titles_9_26">(#REF!,#REF!)</definedName>
    <definedName name="Excel_BuiltIn_Print_Titles_9_39">NA()</definedName>
    <definedName name="Excel_BuiltIn_Print_Titles_9_45" localSheetId="3">(#REF!,#REF!)</definedName>
    <definedName name="Excel_BuiltIn_Print_Titles_9_45" localSheetId="2">(#REF!,#REF!)</definedName>
    <definedName name="Excel_BuiltIn_Print_Titles_9_45" localSheetId="4">(#REF!,#REF!)</definedName>
    <definedName name="Excel_BuiltIn_Print_Titles_9_45" localSheetId="0">(#REF!,#REF!)</definedName>
    <definedName name="Excel_BuiltIn_Print_Titles_9_45" localSheetId="1">(#REF!,#REF!)</definedName>
    <definedName name="Excel_BuiltIn_Print_Titles_9_45">(#REF!,#REF!)</definedName>
    <definedName name="ввв">[1]справочники!$B$4:$B$13</definedName>
    <definedName name="ГруппыОС" localSheetId="3">[2]Б_ОС!$C$5:$C$18</definedName>
    <definedName name="ГруппыОС" localSheetId="2">[2]Б_ОС!$C$5:$C$18</definedName>
    <definedName name="ГруппыОС" localSheetId="4">[2]Б_ОС!$C$5:$C$18</definedName>
    <definedName name="ГруппыОС" localSheetId="0">[2]Б_ОС!$C$5:$C$18</definedName>
    <definedName name="ГруппыОС" localSheetId="1">[2]Б_ОС!$C$5:$C$18</definedName>
    <definedName name="ГруппыОС">[3]Б_ОС!$C$5:$C$18</definedName>
    <definedName name="д">[4]справочники!$B$4:$B$13</definedName>
    <definedName name="_xlnm.Print_Titles" localSheetId="0">'Откл от общетер.'!$A:$D</definedName>
    <definedName name="Источник" localSheetId="3">[2]Б_ОС!$E$18:$E$19</definedName>
    <definedName name="Источник" localSheetId="2">[2]Б_ОС!$E$18:$E$19</definedName>
    <definedName name="Источник" localSheetId="4">[2]Б_ОС!$E$18:$E$19</definedName>
    <definedName name="Источник" localSheetId="0">[2]Б_ОС!$E$18:$E$19</definedName>
    <definedName name="Источник" localSheetId="1">[2]Б_ОС!$E$18:$E$19</definedName>
    <definedName name="Источник">[3]Б_ОС!$E$18:$E$19</definedName>
    <definedName name="категории2012" localSheetId="3">#REF!</definedName>
    <definedName name="категории2012" localSheetId="2">#REF!</definedName>
    <definedName name="категории2012" localSheetId="4">#REF!</definedName>
    <definedName name="категории2012" localSheetId="0">#REF!</definedName>
    <definedName name="категории2012" localSheetId="1">#REF!</definedName>
    <definedName name="категории2012">#REF!</definedName>
    <definedName name="КатегорияАСБ" localSheetId="3">#REF!</definedName>
    <definedName name="КатегорияАСБ" localSheetId="2">#REF!</definedName>
    <definedName name="КатегорияАСБ" localSheetId="4">#REF!</definedName>
    <definedName name="КатегорияАСБ" localSheetId="0">#REF!</definedName>
    <definedName name="КатегорияАСБ" localSheetId="1">#REF!</definedName>
    <definedName name="КатегорияАСБ">#REF!</definedName>
    <definedName name="КатегорияЛПУ" localSheetId="3">#REF!</definedName>
    <definedName name="КатегорияЛПУ" localSheetId="2">#REF!</definedName>
    <definedName name="КатегорияЛПУ" localSheetId="4">#REF!</definedName>
    <definedName name="КатегорияЛПУ" localSheetId="0">#REF!</definedName>
    <definedName name="КатегорияЛПУ" localSheetId="1">#REF!</definedName>
    <definedName name="КатегорияЛПУ">#REF!</definedName>
    <definedName name="спрЦФО" localSheetId="3">[5]справочники!$B$4:$B$33</definedName>
    <definedName name="спрЦФО" localSheetId="2">[5]справочники!$B$4:$B$33</definedName>
    <definedName name="спрЦФО" localSheetId="4">[5]справочники!$B$4:$B$33</definedName>
    <definedName name="спрЦФО" localSheetId="0">[5]справочники!$B$4:$B$33</definedName>
    <definedName name="спрЦФО" localSheetId="1">[5]справочники!$B$4:$B$33</definedName>
    <definedName name="спрЦФО">[6]справочники!$B$4:$B$33</definedName>
    <definedName name="статусд" localSheetId="3">#REF!</definedName>
    <definedName name="статусд" localSheetId="2">#REF!</definedName>
    <definedName name="статусд" localSheetId="4">#REF!</definedName>
    <definedName name="статусд" localSheetId="0">#REF!</definedName>
    <definedName name="статусд" localSheetId="1">#REF!</definedName>
    <definedName name="статусд">#REF!</definedName>
    <definedName name="флаг1" localSheetId="3">[2]Б_ОС!$AP$2:$AP$3</definedName>
    <definedName name="флаг1" localSheetId="2">[2]Б_ОС!$AP$2:$AP$3</definedName>
    <definedName name="флаг1" localSheetId="4">[2]Б_ОС!$AP$2:$AP$3</definedName>
    <definedName name="флаг1" localSheetId="0">[2]Б_ОС!$AP$2:$AP$3</definedName>
    <definedName name="флаг1" localSheetId="1">[2]Б_ОС!$AP$2:$AP$3</definedName>
    <definedName name="флаг1">[3]Б_ОС!$AP$2:$AP$3</definedName>
    <definedName name="ЦФО">[7]справочники!$B$4:$B$13</definedName>
  </definedNames>
  <calcPr calcId="145621" refMode="R1C1"/>
</workbook>
</file>

<file path=xl/calcChain.xml><?xml version="1.0" encoding="utf-8"?>
<calcChain xmlns="http://schemas.openxmlformats.org/spreadsheetml/2006/main">
  <c r="O28" i="123" l="1"/>
  <c r="P28" i="123"/>
  <c r="Q28" i="123"/>
  <c r="R28" i="123"/>
  <c r="S28" i="123"/>
  <c r="O29" i="123"/>
  <c r="P29" i="123"/>
  <c r="Q29" i="123"/>
  <c r="R29" i="123"/>
  <c r="S29" i="123"/>
  <c r="P27" i="123"/>
  <c r="Q27" i="123"/>
  <c r="R27" i="123"/>
  <c r="S27" i="123"/>
  <c r="O27" i="123"/>
  <c r="O22" i="123"/>
  <c r="P22" i="123"/>
  <c r="Q22" i="123"/>
  <c r="R22" i="123"/>
  <c r="S22" i="123"/>
  <c r="O23" i="123"/>
  <c r="P23" i="123"/>
  <c r="Q23" i="123"/>
  <c r="R23" i="123"/>
  <c r="S23" i="123"/>
  <c r="P21" i="123"/>
  <c r="Q21" i="123"/>
  <c r="R21" i="123"/>
  <c r="S21" i="123"/>
  <c r="O21" i="123"/>
  <c r="S14" i="126"/>
  <c r="S13" i="126"/>
  <c r="S12" i="126"/>
  <c r="R14" i="126"/>
  <c r="R12" i="126"/>
  <c r="Q14" i="126"/>
  <c r="Q13" i="126"/>
  <c r="Q12" i="126"/>
  <c r="P14" i="126"/>
  <c r="P13" i="126"/>
  <c r="P12" i="126"/>
  <c r="O14" i="126"/>
  <c r="O13" i="126"/>
  <c r="O12" i="126"/>
  <c r="O48" i="123"/>
  <c r="P48" i="123"/>
  <c r="Q48" i="123"/>
  <c r="R48" i="123"/>
  <c r="S48" i="123"/>
  <c r="O49" i="123"/>
  <c r="P49" i="123"/>
  <c r="Q49" i="123"/>
  <c r="R49" i="123"/>
  <c r="S49" i="123"/>
  <c r="P47" i="123"/>
  <c r="Q47" i="123"/>
  <c r="R47" i="123"/>
  <c r="S47" i="123"/>
  <c r="O47" i="123"/>
  <c r="O16" i="123"/>
  <c r="T16" i="123" s="1"/>
  <c r="P16" i="123"/>
  <c r="Q16" i="123"/>
  <c r="V16" i="123" s="1"/>
  <c r="R16" i="123"/>
  <c r="S16" i="123"/>
  <c r="O17" i="123"/>
  <c r="P17" i="123"/>
  <c r="Q17" i="123"/>
  <c r="R17" i="123"/>
  <c r="S17" i="123"/>
  <c r="P15" i="123"/>
  <c r="U15" i="123" s="1"/>
  <c r="Q15" i="123"/>
  <c r="R15" i="123"/>
  <c r="W15" i="123" s="1"/>
  <c r="S15" i="123"/>
  <c r="O15" i="123"/>
  <c r="T15" i="123" s="1"/>
  <c r="P9" i="123"/>
  <c r="Q9" i="123"/>
  <c r="R9" i="123"/>
  <c r="S9" i="123"/>
  <c r="P10" i="123"/>
  <c r="Q10" i="123"/>
  <c r="R10" i="123"/>
  <c r="S10" i="123"/>
  <c r="P11" i="123"/>
  <c r="Q11" i="123"/>
  <c r="R11" i="123"/>
  <c r="S11" i="123"/>
  <c r="O10" i="123"/>
  <c r="O11" i="123"/>
  <c r="I14" i="126"/>
  <c r="I13" i="126"/>
  <c r="I12" i="126"/>
  <c r="H14" i="126"/>
  <c r="H12" i="126"/>
  <c r="G14" i="126"/>
  <c r="G13" i="126"/>
  <c r="O9" i="123"/>
  <c r="T9" i="123" s="1"/>
  <c r="V15" i="123"/>
  <c r="X15" i="123"/>
  <c r="U16" i="123"/>
  <c r="X16" i="123"/>
  <c r="T17" i="123"/>
  <c r="U17" i="123"/>
  <c r="V17" i="123"/>
  <c r="W17" i="123"/>
  <c r="X17" i="123"/>
  <c r="G12" i="126"/>
  <c r="F14" i="126"/>
  <c r="F13" i="126"/>
  <c r="F12" i="126"/>
  <c r="E13" i="126"/>
  <c r="E12" i="126"/>
  <c r="J34" i="123" l="1"/>
  <c r="O34" i="123" s="1"/>
  <c r="T34" i="123" s="1"/>
  <c r="K34" i="123"/>
  <c r="P34" i="123" s="1"/>
  <c r="U34" i="123" s="1"/>
  <c r="L34" i="123"/>
  <c r="Q34" i="123" s="1"/>
  <c r="V34" i="123" s="1"/>
  <c r="M34" i="123"/>
  <c r="R34" i="123" s="1"/>
  <c r="W34" i="123" s="1"/>
  <c r="N34" i="123"/>
  <c r="S34" i="123" s="1"/>
  <c r="X34" i="123" s="1"/>
  <c r="J35" i="123"/>
  <c r="O35" i="123" s="1"/>
  <c r="T35" i="123" s="1"/>
  <c r="K35" i="123"/>
  <c r="P35" i="123" s="1"/>
  <c r="U35" i="123" s="1"/>
  <c r="L35" i="123"/>
  <c r="Q35" i="123" s="1"/>
  <c r="V35" i="123" s="1"/>
  <c r="M35" i="123"/>
  <c r="R35" i="123" s="1"/>
  <c r="W35" i="123" s="1"/>
  <c r="N35" i="123"/>
  <c r="S35" i="123" s="1"/>
  <c r="X35" i="123" s="1"/>
  <c r="J36" i="123"/>
  <c r="O36" i="123" s="1"/>
  <c r="T36" i="123" s="1"/>
  <c r="K36" i="123"/>
  <c r="P36" i="123" s="1"/>
  <c r="U36" i="123" s="1"/>
  <c r="L36" i="123"/>
  <c r="Q36" i="123" s="1"/>
  <c r="V36" i="123" s="1"/>
  <c r="M36" i="123"/>
  <c r="N36" i="123"/>
  <c r="S36" i="123" s="1"/>
  <c r="X36" i="123" s="1"/>
  <c r="J37" i="123"/>
  <c r="O37" i="123" s="1"/>
  <c r="T37" i="123" s="1"/>
  <c r="K37" i="123"/>
  <c r="P37" i="123" s="1"/>
  <c r="U37" i="123" s="1"/>
  <c r="L37" i="123"/>
  <c r="Q37" i="123" s="1"/>
  <c r="V37" i="123" s="1"/>
  <c r="M37" i="123"/>
  <c r="R37" i="123" s="1"/>
  <c r="W37" i="123" s="1"/>
  <c r="N37" i="123"/>
  <c r="S37" i="123" s="1"/>
  <c r="X37" i="123" s="1"/>
  <c r="J38" i="123"/>
  <c r="O38" i="123" s="1"/>
  <c r="T38" i="123" s="1"/>
  <c r="K38" i="123"/>
  <c r="P38" i="123" s="1"/>
  <c r="U38" i="123" s="1"/>
  <c r="L38" i="123"/>
  <c r="Q38" i="123" s="1"/>
  <c r="V38" i="123" s="1"/>
  <c r="M38" i="123"/>
  <c r="R38" i="123" s="1"/>
  <c r="W38" i="123" s="1"/>
  <c r="N38" i="123"/>
  <c r="S38" i="123" s="1"/>
  <c r="X38" i="123" s="1"/>
  <c r="J39" i="123"/>
  <c r="O39" i="123" s="1"/>
  <c r="T39" i="123" s="1"/>
  <c r="K39" i="123"/>
  <c r="P39" i="123" s="1"/>
  <c r="U39" i="123" s="1"/>
  <c r="L39" i="123"/>
  <c r="Q39" i="123" s="1"/>
  <c r="V39" i="123" s="1"/>
  <c r="M39" i="123"/>
  <c r="R39" i="123" s="1"/>
  <c r="W39" i="123" s="1"/>
  <c r="N39" i="123"/>
  <c r="S39" i="123" s="1"/>
  <c r="X39" i="123" s="1"/>
  <c r="J40" i="123"/>
  <c r="O40" i="123" s="1"/>
  <c r="T40" i="123" s="1"/>
  <c r="K40" i="123"/>
  <c r="P40" i="123" s="1"/>
  <c r="U40" i="123" s="1"/>
  <c r="L40" i="123"/>
  <c r="Q40" i="123" s="1"/>
  <c r="V40" i="123" s="1"/>
  <c r="M40" i="123"/>
  <c r="R40" i="123" s="1"/>
  <c r="W40" i="123" s="1"/>
  <c r="N40" i="123"/>
  <c r="S40" i="123" s="1"/>
  <c r="X40" i="123" s="1"/>
  <c r="J41" i="123"/>
  <c r="O41" i="123" s="1"/>
  <c r="T41" i="123" s="1"/>
  <c r="K41" i="123"/>
  <c r="P41" i="123" s="1"/>
  <c r="U41" i="123" s="1"/>
  <c r="L41" i="123"/>
  <c r="Q41" i="123" s="1"/>
  <c r="V41" i="123" s="1"/>
  <c r="M41" i="123"/>
  <c r="R41" i="123" s="1"/>
  <c r="W41" i="123" s="1"/>
  <c r="N41" i="123"/>
  <c r="S41" i="123" s="1"/>
  <c r="X41" i="123" s="1"/>
  <c r="J42" i="123"/>
  <c r="O42" i="123" s="1"/>
  <c r="T42" i="123" s="1"/>
  <c r="K42" i="123"/>
  <c r="P42" i="123" s="1"/>
  <c r="U42" i="123" s="1"/>
  <c r="L42" i="123"/>
  <c r="Q42" i="123" s="1"/>
  <c r="V42" i="123" s="1"/>
  <c r="M42" i="123"/>
  <c r="N42" i="123"/>
  <c r="J43" i="123"/>
  <c r="O43" i="123" s="1"/>
  <c r="T43" i="123" s="1"/>
  <c r="K43" i="123"/>
  <c r="P43" i="123" s="1"/>
  <c r="U43" i="123" s="1"/>
  <c r="L43" i="123"/>
  <c r="M43" i="123"/>
  <c r="R43" i="123" s="1"/>
  <c r="W43" i="123" s="1"/>
  <c r="N43" i="123"/>
  <c r="S43" i="123" s="1"/>
  <c r="X43" i="123" s="1"/>
  <c r="K33" i="123"/>
  <c r="P33" i="123" s="1"/>
  <c r="U33" i="123" s="1"/>
  <c r="L33" i="123"/>
  <c r="Q33" i="123" s="1"/>
  <c r="V33" i="123" s="1"/>
  <c r="M33" i="123"/>
  <c r="R33" i="123" s="1"/>
  <c r="W33" i="123" s="1"/>
  <c r="N33" i="123"/>
  <c r="S33" i="123" s="1"/>
  <c r="X33" i="123" s="1"/>
  <c r="J33" i="123"/>
  <c r="O33" i="123" s="1"/>
  <c r="T33" i="123" s="1"/>
  <c r="Q43" i="123"/>
  <c r="V43" i="123" s="1"/>
  <c r="S42" i="123"/>
  <c r="X42" i="123" s="1"/>
  <c r="E41" i="131" l="1"/>
  <c r="F40" i="131"/>
  <c r="E40" i="131"/>
  <c r="AC34" i="131"/>
  <c r="AB34" i="131"/>
  <c r="AA34" i="131"/>
  <c r="Z34" i="131"/>
  <c r="Y34" i="131"/>
  <c r="X34" i="131"/>
  <c r="W34" i="131"/>
  <c r="V34" i="131"/>
  <c r="U34" i="131"/>
  <c r="T34" i="131"/>
  <c r="S34" i="131"/>
  <c r="Q34" i="131"/>
  <c r="P34" i="131"/>
  <c r="O34" i="131"/>
  <c r="N34" i="131"/>
  <c r="L34" i="131"/>
  <c r="K34" i="131"/>
  <c r="J34" i="131"/>
  <c r="I34" i="131"/>
  <c r="H34" i="131"/>
  <c r="G34" i="131"/>
  <c r="F34" i="131"/>
  <c r="E34" i="131"/>
  <c r="AC33" i="131"/>
  <c r="AB33" i="131"/>
  <c r="AA33" i="131"/>
  <c r="Z33" i="131"/>
  <c r="Y33" i="131"/>
  <c r="X33" i="131"/>
  <c r="W33" i="131"/>
  <c r="V33" i="131"/>
  <c r="U33" i="131"/>
  <c r="T33" i="131"/>
  <c r="S33" i="131"/>
  <c r="R33" i="131"/>
  <c r="Q33" i="131"/>
  <c r="P33" i="131"/>
  <c r="N33" i="131"/>
  <c r="M33" i="131"/>
  <c r="L33" i="131"/>
  <c r="K33" i="131"/>
  <c r="I33" i="131"/>
  <c r="H33" i="131"/>
  <c r="G33" i="131"/>
  <c r="F33" i="131"/>
  <c r="E33" i="131"/>
  <c r="AC32" i="131"/>
  <c r="AB32" i="131"/>
  <c r="AA32" i="131"/>
  <c r="Z32" i="131"/>
  <c r="Y32" i="131"/>
  <c r="X32" i="131"/>
  <c r="W32" i="131"/>
  <c r="V32" i="131"/>
  <c r="U32" i="131"/>
  <c r="T32" i="131"/>
  <c r="S32" i="131"/>
  <c r="Q32" i="131"/>
  <c r="P32" i="131"/>
  <c r="O32" i="131"/>
  <c r="N32" i="131"/>
  <c r="L32" i="131"/>
  <c r="K32" i="131"/>
  <c r="J32" i="131"/>
  <c r="I32" i="131"/>
  <c r="H32" i="131"/>
  <c r="G32" i="131"/>
  <c r="F32" i="131"/>
  <c r="E32" i="131"/>
  <c r="AC31" i="131"/>
  <c r="AB31" i="131"/>
  <c r="AA31" i="131"/>
  <c r="Z31" i="131"/>
  <c r="Y31" i="131"/>
  <c r="X31" i="131"/>
  <c r="W31" i="131"/>
  <c r="V31" i="131"/>
  <c r="U31" i="131"/>
  <c r="T31" i="131"/>
  <c r="S31" i="131"/>
  <c r="Q31" i="131"/>
  <c r="P31" i="131"/>
  <c r="O31" i="131"/>
  <c r="N31" i="131"/>
  <c r="L31" i="131"/>
  <c r="K31" i="131"/>
  <c r="J31" i="131"/>
  <c r="I31" i="131"/>
  <c r="H31" i="131"/>
  <c r="G31" i="131"/>
  <c r="F31" i="131"/>
  <c r="E31" i="131"/>
  <c r="AC30" i="131"/>
  <c r="AB30" i="131"/>
  <c r="AA30" i="131"/>
  <c r="Z30" i="131"/>
  <c r="Y30" i="131"/>
  <c r="X30" i="131"/>
  <c r="W30" i="131"/>
  <c r="V30" i="131"/>
  <c r="U30" i="131"/>
  <c r="T30" i="131"/>
  <c r="S30" i="131"/>
  <c r="Q30" i="131"/>
  <c r="P30" i="131"/>
  <c r="O30" i="131"/>
  <c r="N30" i="131"/>
  <c r="L30" i="131"/>
  <c r="K30" i="131"/>
  <c r="J30" i="131"/>
  <c r="I30" i="131"/>
  <c r="H30" i="131"/>
  <c r="G30" i="131"/>
  <c r="F30" i="131"/>
  <c r="E30" i="131"/>
  <c r="AC29" i="131"/>
  <c r="AB29" i="131"/>
  <c r="AA29" i="131"/>
  <c r="Z29" i="131"/>
  <c r="Y29" i="131"/>
  <c r="X29" i="131"/>
  <c r="W29" i="131"/>
  <c r="V29" i="131"/>
  <c r="U29" i="131"/>
  <c r="T29" i="131"/>
  <c r="S29" i="131"/>
  <c r="Q29" i="131"/>
  <c r="P29" i="131"/>
  <c r="O29" i="131"/>
  <c r="N29" i="131"/>
  <c r="L29" i="131"/>
  <c r="K29" i="131"/>
  <c r="J29" i="131"/>
  <c r="I29" i="131"/>
  <c r="H29" i="131"/>
  <c r="G29" i="131"/>
  <c r="F29" i="131"/>
  <c r="E29" i="131"/>
  <c r="AC28" i="131"/>
  <c r="AB28" i="131"/>
  <c r="AA28" i="131"/>
  <c r="Z28" i="131"/>
  <c r="Y28" i="131"/>
  <c r="X28" i="131"/>
  <c r="W28" i="131"/>
  <c r="V28" i="131"/>
  <c r="U28" i="131"/>
  <c r="T28" i="131"/>
  <c r="S28" i="131"/>
  <c r="Q28" i="131"/>
  <c r="P28" i="131"/>
  <c r="O28" i="131"/>
  <c r="N28" i="131"/>
  <c r="L28" i="131"/>
  <c r="K28" i="131"/>
  <c r="J28" i="131"/>
  <c r="I28" i="131"/>
  <c r="H28" i="131"/>
  <c r="G28" i="131"/>
  <c r="F28" i="131"/>
  <c r="E28" i="131"/>
  <c r="AC27" i="131"/>
  <c r="AB27" i="131"/>
  <c r="AA27" i="131"/>
  <c r="Z27" i="131"/>
  <c r="Y27" i="131"/>
  <c r="X27" i="131"/>
  <c r="W27" i="131"/>
  <c r="V27" i="131"/>
  <c r="U27" i="131"/>
  <c r="T27" i="131"/>
  <c r="S27" i="131"/>
  <c r="R27" i="131"/>
  <c r="Q27" i="131"/>
  <c r="P27" i="131"/>
  <c r="N27" i="131"/>
  <c r="M27" i="131"/>
  <c r="L27" i="131"/>
  <c r="K27" i="131"/>
  <c r="I27" i="131"/>
  <c r="H27" i="131"/>
  <c r="G27" i="131"/>
  <c r="F27" i="131"/>
  <c r="E27" i="131"/>
  <c r="AC26" i="131"/>
  <c r="AB26" i="131"/>
  <c r="AA26" i="131"/>
  <c r="Z26" i="131"/>
  <c r="Y26" i="131"/>
  <c r="X26" i="131"/>
  <c r="W26" i="131"/>
  <c r="V26" i="131"/>
  <c r="U26" i="131"/>
  <c r="T26" i="131"/>
  <c r="S26" i="131"/>
  <c r="Q26" i="131"/>
  <c r="P26" i="131"/>
  <c r="O26" i="131"/>
  <c r="N26" i="131"/>
  <c r="L26" i="131"/>
  <c r="K26" i="131"/>
  <c r="J26" i="131"/>
  <c r="I26" i="131"/>
  <c r="H26" i="131"/>
  <c r="G26" i="131"/>
  <c r="F26" i="131"/>
  <c r="E26" i="131"/>
  <c r="AC25" i="131"/>
  <c r="AB25" i="131"/>
  <c r="AA25" i="131"/>
  <c r="Z25" i="131"/>
  <c r="Y25" i="131"/>
  <c r="X25" i="131"/>
  <c r="W25" i="131"/>
  <c r="V25" i="131"/>
  <c r="U25" i="131"/>
  <c r="T25" i="131"/>
  <c r="S25" i="131"/>
  <c r="Q25" i="131"/>
  <c r="P25" i="131"/>
  <c r="O25" i="131"/>
  <c r="N25" i="131"/>
  <c r="L25" i="131"/>
  <c r="K25" i="131"/>
  <c r="J25" i="131"/>
  <c r="I25" i="131"/>
  <c r="H25" i="131"/>
  <c r="G25" i="131"/>
  <c r="F25" i="131"/>
  <c r="E25" i="131"/>
  <c r="AC24" i="131"/>
  <c r="AB24" i="131"/>
  <c r="AA24" i="131"/>
  <c r="Z24" i="131"/>
  <c r="Y24" i="131"/>
  <c r="X24" i="131"/>
  <c r="W24" i="131"/>
  <c r="V24" i="131"/>
  <c r="U24" i="131"/>
  <c r="T24" i="131"/>
  <c r="S24" i="131"/>
  <c r="Q24" i="131"/>
  <c r="P24" i="131"/>
  <c r="O24" i="131"/>
  <c r="N24" i="131"/>
  <c r="L24" i="131"/>
  <c r="K24" i="131"/>
  <c r="J24" i="131"/>
  <c r="I24" i="131"/>
  <c r="H24" i="131"/>
  <c r="G24" i="131"/>
  <c r="F24" i="131"/>
  <c r="E24" i="131"/>
  <c r="R22" i="131"/>
  <c r="R34" i="131" s="1"/>
  <c r="M22" i="131"/>
  <c r="M34" i="131" s="1"/>
  <c r="O21" i="131"/>
  <c r="O33" i="131" s="1"/>
  <c r="J21" i="131"/>
  <c r="J33" i="131" s="1"/>
  <c r="R20" i="131"/>
  <c r="R32" i="131" s="1"/>
  <c r="M20" i="131"/>
  <c r="M32" i="131" s="1"/>
  <c r="R19" i="131"/>
  <c r="R31" i="131" s="1"/>
  <c r="M19" i="131"/>
  <c r="M31" i="131" s="1"/>
  <c r="AE18" i="131"/>
  <c r="AE17" i="131" s="1"/>
  <c r="R18" i="131"/>
  <c r="R30" i="131" s="1"/>
  <c r="M18" i="131"/>
  <c r="M30" i="131" s="1"/>
  <c r="R17" i="131"/>
  <c r="R29" i="131" s="1"/>
  <c r="M17" i="131"/>
  <c r="M29" i="131" s="1"/>
  <c r="AE16" i="131"/>
  <c r="R16" i="131"/>
  <c r="R28" i="131" s="1"/>
  <c r="M16" i="131"/>
  <c r="M28" i="131" s="1"/>
  <c r="O15" i="131"/>
  <c r="O27" i="131" s="1"/>
  <c r="J15" i="131"/>
  <c r="J27" i="131" s="1"/>
  <c r="R14" i="131"/>
  <c r="R26" i="131" s="1"/>
  <c r="M14" i="131"/>
  <c r="M26" i="131" s="1"/>
  <c r="R13" i="131"/>
  <c r="R25" i="131" s="1"/>
  <c r="M13" i="131"/>
  <c r="M25" i="131" s="1"/>
  <c r="R12" i="131"/>
  <c r="R24" i="131" s="1"/>
  <c r="M12" i="131"/>
  <c r="M24" i="131" s="1"/>
  <c r="N35" i="129" l="1"/>
  <c r="M35" i="129"/>
  <c r="L35" i="129"/>
  <c r="K35" i="129"/>
  <c r="J35" i="129"/>
  <c r="I35" i="129"/>
  <c r="H35" i="129"/>
  <c r="G35" i="129"/>
  <c r="F35" i="129"/>
  <c r="E35" i="129"/>
  <c r="N34" i="129"/>
  <c r="L34" i="129"/>
  <c r="K34" i="129"/>
  <c r="J34" i="129"/>
  <c r="I34" i="129"/>
  <c r="G34" i="129"/>
  <c r="N33" i="129"/>
  <c r="M33" i="129"/>
  <c r="L33" i="129"/>
  <c r="K33" i="129"/>
  <c r="J33" i="129"/>
  <c r="I33" i="129"/>
  <c r="H33" i="129"/>
  <c r="G33" i="129"/>
  <c r="F33" i="129"/>
  <c r="E33" i="129"/>
  <c r="N32" i="129"/>
  <c r="M32" i="129"/>
  <c r="L32" i="129"/>
  <c r="K32" i="129"/>
  <c r="J32" i="129"/>
  <c r="I32" i="129"/>
  <c r="H32" i="129"/>
  <c r="G32" i="129"/>
  <c r="E32" i="129"/>
  <c r="N31" i="129"/>
  <c r="M31" i="129"/>
  <c r="L31" i="129"/>
  <c r="K31" i="129"/>
  <c r="J31" i="129"/>
  <c r="I31" i="129"/>
  <c r="H31" i="129"/>
  <c r="G31" i="129"/>
  <c r="F31" i="129"/>
  <c r="E31" i="129"/>
  <c r="N30" i="129"/>
  <c r="M30" i="129"/>
  <c r="L30" i="129"/>
  <c r="K30" i="129"/>
  <c r="J30" i="129"/>
  <c r="I30" i="129"/>
  <c r="H30" i="129"/>
  <c r="G30" i="129"/>
  <c r="E30" i="129"/>
  <c r="N29" i="129"/>
  <c r="M29" i="129"/>
  <c r="L29" i="129"/>
  <c r="K29" i="129"/>
  <c r="J29" i="129"/>
  <c r="I29" i="129"/>
  <c r="H29" i="129"/>
  <c r="G29" i="129"/>
  <c r="F29" i="129"/>
  <c r="E29" i="129"/>
  <c r="N28" i="129"/>
  <c r="L28" i="129"/>
  <c r="K28" i="129"/>
  <c r="J28" i="129"/>
  <c r="I28" i="129"/>
  <c r="G28" i="129"/>
  <c r="N27" i="129"/>
  <c r="M27" i="129"/>
  <c r="L27" i="129"/>
  <c r="K27" i="129"/>
  <c r="J27" i="129"/>
  <c r="I27" i="129"/>
  <c r="H27" i="129"/>
  <c r="G27" i="129"/>
  <c r="F27" i="129"/>
  <c r="E27" i="129"/>
  <c r="N26" i="129"/>
  <c r="M26" i="129"/>
  <c r="L26" i="129"/>
  <c r="K26" i="129"/>
  <c r="J26" i="129"/>
  <c r="I26" i="129"/>
  <c r="G26" i="129"/>
  <c r="F26" i="129"/>
  <c r="E26" i="129"/>
  <c r="N25" i="129"/>
  <c r="M25" i="129"/>
  <c r="L25" i="129"/>
  <c r="K25" i="129"/>
  <c r="J25" i="129"/>
  <c r="I25" i="129"/>
  <c r="G25" i="129"/>
  <c r="F25" i="129"/>
  <c r="E25" i="129"/>
  <c r="N24" i="129"/>
  <c r="M24" i="129"/>
  <c r="L24" i="129"/>
  <c r="K24" i="129"/>
  <c r="J24" i="129"/>
  <c r="I24" i="129"/>
  <c r="H24" i="129"/>
  <c r="G24" i="129"/>
  <c r="F24" i="129"/>
  <c r="E24" i="129"/>
  <c r="M21" i="129"/>
  <c r="M34" i="129" s="1"/>
  <c r="H21" i="129"/>
  <c r="H34" i="129" s="1"/>
  <c r="F21" i="129"/>
  <c r="F34" i="129" s="1"/>
  <c r="E21" i="129"/>
  <c r="E34" i="129" s="1"/>
  <c r="F19" i="129"/>
  <c r="F32" i="129" s="1"/>
  <c r="F17" i="129"/>
  <c r="F30" i="129" s="1"/>
  <c r="M15" i="129"/>
  <c r="M28" i="129" s="1"/>
  <c r="H15" i="129"/>
  <c r="H28" i="129" s="1"/>
  <c r="F15" i="129"/>
  <c r="F28" i="129" s="1"/>
  <c r="E15" i="129"/>
  <c r="E28" i="129" s="1"/>
  <c r="H14" i="129"/>
  <c r="H26" i="129" s="1"/>
  <c r="H13" i="129"/>
  <c r="H25" i="129" s="1"/>
  <c r="X49" i="123" l="1"/>
  <c r="W49" i="123"/>
  <c r="V49" i="123"/>
  <c r="U49" i="123"/>
  <c r="T49" i="123"/>
  <c r="X48" i="123"/>
  <c r="V48" i="123"/>
  <c r="U48" i="123"/>
  <c r="T48" i="123"/>
  <c r="X47" i="123"/>
  <c r="W47" i="123"/>
  <c r="V47" i="123"/>
  <c r="U47" i="123"/>
  <c r="T47" i="123"/>
  <c r="X23" i="123"/>
  <c r="W23" i="123"/>
  <c r="V23" i="123"/>
  <c r="U23" i="123"/>
  <c r="T23" i="123"/>
  <c r="X22" i="123"/>
  <c r="V22" i="123"/>
  <c r="U22" i="123"/>
  <c r="T22" i="123"/>
  <c r="X21" i="123"/>
  <c r="W21" i="123"/>
  <c r="V21" i="123"/>
  <c r="U21" i="123"/>
  <c r="T21" i="123"/>
  <c r="X11" i="123"/>
  <c r="W11" i="123"/>
  <c r="V11" i="123"/>
  <c r="U11" i="123"/>
  <c r="T11" i="123"/>
  <c r="X10" i="123"/>
  <c r="V10" i="123"/>
  <c r="U10" i="123"/>
  <c r="T10" i="123"/>
  <c r="X9" i="123"/>
  <c r="W9" i="123"/>
  <c r="V9" i="123"/>
  <c r="U9" i="123"/>
  <c r="J21" i="124" l="1"/>
  <c r="K21" i="124"/>
  <c r="L21" i="124"/>
  <c r="M21" i="124"/>
  <c r="N21" i="124"/>
  <c r="J22" i="124"/>
  <c r="K22" i="124"/>
  <c r="L22" i="124"/>
  <c r="M22" i="124"/>
  <c r="N22" i="124"/>
  <c r="J23" i="124"/>
  <c r="K23" i="124"/>
  <c r="L23" i="124"/>
  <c r="M23" i="124"/>
  <c r="N23" i="124"/>
  <c r="J20" i="124"/>
  <c r="K20" i="124"/>
  <c r="L20" i="124"/>
  <c r="M20" i="124"/>
  <c r="N20" i="124"/>
  <c r="J19" i="124"/>
  <c r="K19" i="124"/>
  <c r="L19" i="124"/>
  <c r="M19" i="124"/>
  <c r="N19" i="124"/>
  <c r="J18" i="124"/>
  <c r="K18" i="124"/>
  <c r="L18" i="124"/>
  <c r="M18" i="124"/>
  <c r="N18" i="124"/>
  <c r="J13" i="124"/>
  <c r="K13" i="124"/>
  <c r="L13" i="124"/>
  <c r="M13" i="124"/>
  <c r="N13" i="124"/>
  <c r="J14" i="124"/>
  <c r="K14" i="124"/>
  <c r="L14" i="124"/>
  <c r="M14" i="124"/>
  <c r="N14" i="124"/>
  <c r="J15" i="124"/>
  <c r="K15" i="124"/>
  <c r="L15" i="124"/>
  <c r="M15" i="124"/>
  <c r="N15" i="124"/>
  <c r="J16" i="124"/>
  <c r="K16" i="124"/>
  <c r="L16" i="124"/>
  <c r="M16" i="124"/>
  <c r="N16" i="124"/>
  <c r="J17" i="124"/>
  <c r="K17" i="124"/>
  <c r="L17" i="124"/>
  <c r="M17" i="124"/>
  <c r="N17" i="124"/>
  <c r="K12" i="124"/>
  <c r="L12" i="124"/>
  <c r="M12" i="124"/>
  <c r="N12" i="124"/>
  <c r="J12" i="124"/>
  <c r="E19" i="124"/>
  <c r="F19" i="124"/>
  <c r="G19" i="124"/>
  <c r="H19" i="124"/>
  <c r="I19" i="124"/>
  <c r="E20" i="124"/>
  <c r="F20" i="124"/>
  <c r="G20" i="124"/>
  <c r="H20" i="124"/>
  <c r="I20" i="124"/>
  <c r="E21" i="124"/>
  <c r="F21" i="124"/>
  <c r="G21" i="124"/>
  <c r="H21" i="124"/>
  <c r="I21" i="124"/>
  <c r="E22" i="124"/>
  <c r="F22" i="124"/>
  <c r="G22" i="124"/>
  <c r="H22" i="124"/>
  <c r="I22" i="124"/>
  <c r="E23" i="124"/>
  <c r="F23" i="124"/>
  <c r="G23" i="124"/>
  <c r="H23" i="124"/>
  <c r="I23" i="124"/>
  <c r="E18" i="124"/>
  <c r="F18" i="124"/>
  <c r="G18" i="124"/>
  <c r="H18" i="124"/>
  <c r="I18" i="124"/>
  <c r="E13" i="124"/>
  <c r="F13" i="124"/>
  <c r="G13" i="124"/>
  <c r="H13" i="124"/>
  <c r="I13" i="124"/>
  <c r="E14" i="124"/>
  <c r="F14" i="124"/>
  <c r="G14" i="124"/>
  <c r="H14" i="124"/>
  <c r="I14" i="124"/>
  <c r="E15" i="124"/>
  <c r="F15" i="124"/>
  <c r="G15" i="124"/>
  <c r="H15" i="124"/>
  <c r="I15" i="124"/>
  <c r="E16" i="124"/>
  <c r="F16" i="124"/>
  <c r="G16" i="124"/>
  <c r="H16" i="124"/>
  <c r="I16" i="124"/>
  <c r="E17" i="124"/>
  <c r="F17" i="124"/>
  <c r="G17" i="124"/>
  <c r="H17" i="124"/>
  <c r="I17" i="124"/>
  <c r="F12" i="124"/>
  <c r="G12" i="124"/>
  <c r="H12" i="124"/>
  <c r="I12" i="124"/>
  <c r="E12" i="124"/>
  <c r="F12" i="125" l="1"/>
  <c r="G12" i="125"/>
  <c r="H12" i="125"/>
  <c r="I12" i="125"/>
  <c r="J12" i="125"/>
  <c r="K12" i="125"/>
  <c r="L12" i="125"/>
  <c r="M12" i="125"/>
  <c r="N12" i="125"/>
  <c r="O12" i="125"/>
  <c r="P12" i="125"/>
  <c r="Q12" i="125"/>
  <c r="R12" i="125"/>
  <c r="S12" i="125"/>
  <c r="F13" i="125"/>
  <c r="G13" i="125"/>
  <c r="H13" i="125"/>
  <c r="I13" i="125"/>
  <c r="J13" i="125"/>
  <c r="K13" i="125"/>
  <c r="L13" i="125"/>
  <c r="M13" i="125"/>
  <c r="N13" i="125"/>
  <c r="O13" i="125"/>
  <c r="P13" i="125"/>
  <c r="Q13" i="125"/>
  <c r="R13" i="125"/>
  <c r="S13" i="125"/>
  <c r="F14" i="125"/>
  <c r="G14" i="125"/>
  <c r="H14" i="125"/>
  <c r="I14" i="125"/>
  <c r="J14" i="125"/>
  <c r="K14" i="125"/>
  <c r="L14" i="125"/>
  <c r="M14" i="125"/>
  <c r="N14" i="125"/>
  <c r="O14" i="125"/>
  <c r="P14" i="125"/>
  <c r="Q14" i="125"/>
  <c r="R14" i="125"/>
  <c r="S14" i="125"/>
  <c r="F15" i="125"/>
  <c r="G15" i="125"/>
  <c r="H15" i="125"/>
  <c r="I15" i="125"/>
  <c r="J15" i="125"/>
  <c r="K15" i="125"/>
  <c r="L15" i="125"/>
  <c r="M15" i="125"/>
  <c r="N15" i="125"/>
  <c r="O15" i="125"/>
  <c r="P15" i="125"/>
  <c r="Q15" i="125"/>
  <c r="R15" i="125"/>
  <c r="S15" i="125"/>
  <c r="F16" i="125"/>
  <c r="G16" i="125"/>
  <c r="H16" i="125"/>
  <c r="I16" i="125"/>
  <c r="J16" i="125"/>
  <c r="K16" i="125"/>
  <c r="L16" i="125"/>
  <c r="M16" i="125"/>
  <c r="N16" i="125"/>
  <c r="O16" i="125"/>
  <c r="P16" i="125"/>
  <c r="Q16" i="125"/>
  <c r="R16" i="125"/>
  <c r="S16" i="125"/>
  <c r="F17" i="125"/>
  <c r="G17" i="125"/>
  <c r="H17" i="125"/>
  <c r="I17" i="125"/>
  <c r="J17" i="125"/>
  <c r="K17" i="125"/>
  <c r="L17" i="125"/>
  <c r="M17" i="125"/>
  <c r="N17" i="125"/>
  <c r="O17" i="125"/>
  <c r="P17" i="125"/>
  <c r="Q17" i="125"/>
  <c r="R17" i="125"/>
  <c r="S17" i="125"/>
  <c r="F18" i="125"/>
  <c r="G18" i="125"/>
  <c r="H18" i="125"/>
  <c r="I18" i="125"/>
  <c r="J18" i="125"/>
  <c r="K18" i="125"/>
  <c r="L18" i="125"/>
  <c r="M18" i="125"/>
  <c r="N18" i="125"/>
  <c r="O18" i="125"/>
  <c r="P18" i="125"/>
  <c r="Q18" i="125"/>
  <c r="R18" i="125"/>
  <c r="S18" i="125"/>
  <c r="F19" i="125"/>
  <c r="G19" i="125"/>
  <c r="H19" i="125"/>
  <c r="I19" i="125"/>
  <c r="J19" i="125"/>
  <c r="K19" i="125"/>
  <c r="L19" i="125"/>
  <c r="M19" i="125"/>
  <c r="N19" i="125"/>
  <c r="O19" i="125"/>
  <c r="P19" i="125"/>
  <c r="Q19" i="125"/>
  <c r="R19" i="125"/>
  <c r="S19" i="125"/>
  <c r="F20" i="125"/>
  <c r="G20" i="125"/>
  <c r="H20" i="125"/>
  <c r="I20" i="125"/>
  <c r="J20" i="125"/>
  <c r="K20" i="125"/>
  <c r="L20" i="125"/>
  <c r="M20" i="125"/>
  <c r="N20" i="125"/>
  <c r="O20" i="125"/>
  <c r="P20" i="125"/>
  <c r="Q20" i="125"/>
  <c r="R20" i="125"/>
  <c r="S20" i="125"/>
  <c r="F21" i="125"/>
  <c r="G21" i="125"/>
  <c r="H21" i="125"/>
  <c r="I21" i="125"/>
  <c r="J21" i="125"/>
  <c r="K21" i="125"/>
  <c r="L21" i="125"/>
  <c r="M21" i="125"/>
  <c r="N21" i="125"/>
  <c r="O21" i="125"/>
  <c r="P21" i="125"/>
  <c r="Q21" i="125"/>
  <c r="R21" i="125"/>
  <c r="S21" i="125"/>
  <c r="F22" i="125"/>
  <c r="G22" i="125"/>
  <c r="H22" i="125"/>
  <c r="I22" i="125"/>
  <c r="J22" i="125"/>
  <c r="K22" i="125"/>
  <c r="L22" i="125"/>
  <c r="M22" i="125"/>
  <c r="N22" i="125"/>
  <c r="O22" i="125"/>
  <c r="P22" i="125"/>
  <c r="Q22" i="125"/>
  <c r="R22" i="125"/>
  <c r="S22" i="125"/>
  <c r="F23" i="125"/>
  <c r="G23" i="125"/>
  <c r="H23" i="125"/>
  <c r="I23" i="125"/>
  <c r="J23" i="125"/>
  <c r="K23" i="125"/>
  <c r="L23" i="125"/>
  <c r="M23" i="125"/>
  <c r="N23" i="125"/>
  <c r="O23" i="125"/>
  <c r="P23" i="125"/>
  <c r="Q23" i="125"/>
  <c r="R23" i="125"/>
  <c r="S23" i="125"/>
  <c r="E13" i="125"/>
  <c r="E14" i="125"/>
  <c r="E15" i="125"/>
  <c r="E16" i="125"/>
  <c r="E17" i="125"/>
  <c r="E18" i="125"/>
  <c r="E19" i="125"/>
  <c r="E20" i="125"/>
  <c r="E21" i="125"/>
  <c r="E22" i="125"/>
  <c r="E23" i="125"/>
  <c r="E12" i="125"/>
  <c r="O12" i="124"/>
  <c r="P12" i="124"/>
  <c r="Q12" i="124"/>
  <c r="R12" i="124"/>
  <c r="S12" i="124"/>
  <c r="O13" i="124"/>
  <c r="P13" i="124"/>
  <c r="Q13" i="124"/>
  <c r="R13" i="124"/>
  <c r="S13" i="124"/>
  <c r="O14" i="124"/>
  <c r="P14" i="124"/>
  <c r="Q14" i="124"/>
  <c r="R14" i="124"/>
  <c r="S14" i="124"/>
  <c r="O15" i="124"/>
  <c r="P15" i="124"/>
  <c r="Q15" i="124"/>
  <c r="R15" i="124"/>
  <c r="S15" i="124"/>
  <c r="O16" i="124"/>
  <c r="P16" i="124"/>
  <c r="Q16" i="124"/>
  <c r="R16" i="124"/>
  <c r="S16" i="124"/>
  <c r="O17" i="124"/>
  <c r="P17" i="124"/>
  <c r="Q17" i="124"/>
  <c r="R17" i="124"/>
  <c r="S17" i="124"/>
  <c r="O18" i="124"/>
  <c r="P18" i="124"/>
  <c r="Q18" i="124"/>
  <c r="R18" i="124"/>
  <c r="S18" i="124"/>
  <c r="O19" i="124"/>
  <c r="P19" i="124"/>
  <c r="Q19" i="124"/>
  <c r="R19" i="124"/>
  <c r="S19" i="124"/>
  <c r="O20" i="124"/>
  <c r="P20" i="124"/>
  <c r="Q20" i="124"/>
  <c r="R20" i="124"/>
  <c r="S20" i="124"/>
  <c r="O21" i="124"/>
  <c r="P21" i="124"/>
  <c r="Q21" i="124"/>
  <c r="R21" i="124"/>
  <c r="S21" i="124"/>
  <c r="O22" i="124"/>
  <c r="P22" i="124"/>
  <c r="Q22" i="124"/>
  <c r="R22" i="124"/>
  <c r="S22" i="124"/>
  <c r="O23" i="124"/>
  <c r="P23" i="124"/>
  <c r="Q23" i="124"/>
  <c r="R23" i="124"/>
  <c r="S23" i="124"/>
  <c r="V29" i="123" l="1"/>
  <c r="X29" i="123"/>
  <c r="W29" i="123"/>
  <c r="U29" i="123"/>
  <c r="T29" i="123"/>
  <c r="X28" i="123"/>
  <c r="V28" i="123"/>
  <c r="U28" i="123"/>
  <c r="T28" i="123"/>
  <c r="X27" i="123"/>
  <c r="W27" i="123"/>
  <c r="V27" i="123"/>
  <c r="U27" i="123"/>
  <c r="T27" i="123"/>
  <c r="AC35" i="121" l="1"/>
  <c r="AA35" i="121"/>
  <c r="Z35" i="121"/>
  <c r="X35" i="121"/>
  <c r="V35" i="121"/>
  <c r="U35" i="121"/>
  <c r="S35" i="121"/>
  <c r="Q35" i="121"/>
  <c r="P35" i="121"/>
  <c r="O35" i="121"/>
  <c r="N35" i="121"/>
  <c r="L35" i="121"/>
  <c r="K35" i="121"/>
  <c r="I35" i="121"/>
  <c r="G35" i="121"/>
  <c r="F35" i="121"/>
  <c r="AC34" i="121"/>
  <c r="AA34" i="121"/>
  <c r="Z34" i="121"/>
  <c r="X34" i="121"/>
  <c r="V34" i="121"/>
  <c r="U34" i="121"/>
  <c r="T34" i="121"/>
  <c r="S34" i="121"/>
  <c r="Q34" i="121"/>
  <c r="P34" i="121"/>
  <c r="N34" i="121"/>
  <c r="L34" i="121"/>
  <c r="K34" i="121"/>
  <c r="I34" i="121"/>
  <c r="G34" i="121"/>
  <c r="F34" i="121"/>
  <c r="AC33" i="121"/>
  <c r="AA33" i="121"/>
  <c r="Z33" i="121"/>
  <c r="Y33" i="121"/>
  <c r="X33" i="121"/>
  <c r="V33" i="121"/>
  <c r="U33" i="121"/>
  <c r="S33" i="121"/>
  <c r="Q33" i="121"/>
  <c r="P33" i="121"/>
  <c r="O33" i="121"/>
  <c r="N33" i="121"/>
  <c r="L33" i="121"/>
  <c r="K33" i="121"/>
  <c r="I33" i="121"/>
  <c r="G33" i="121"/>
  <c r="F33" i="121"/>
  <c r="E33" i="121"/>
  <c r="AC32" i="121"/>
  <c r="AA32" i="121"/>
  <c r="Z32" i="121"/>
  <c r="X32" i="121"/>
  <c r="V32" i="121"/>
  <c r="U32" i="121"/>
  <c r="T32" i="121"/>
  <c r="S32" i="121"/>
  <c r="Q32" i="121"/>
  <c r="P32" i="121"/>
  <c r="N32" i="121"/>
  <c r="L32" i="121"/>
  <c r="K32" i="121"/>
  <c r="J32" i="121"/>
  <c r="I32" i="121"/>
  <c r="G32" i="121"/>
  <c r="F32" i="121"/>
  <c r="AC31" i="121"/>
  <c r="AA31" i="121"/>
  <c r="Z31" i="121"/>
  <c r="Y31" i="121"/>
  <c r="X31" i="121"/>
  <c r="V31" i="121"/>
  <c r="U31" i="121"/>
  <c r="S31" i="121"/>
  <c r="Q31" i="121"/>
  <c r="P31" i="121"/>
  <c r="O31" i="121"/>
  <c r="N31" i="121"/>
  <c r="L31" i="121"/>
  <c r="K31" i="121"/>
  <c r="I31" i="121"/>
  <c r="G31" i="121"/>
  <c r="F31" i="121"/>
  <c r="E31" i="121"/>
  <c r="AC30" i="121"/>
  <c r="AA30" i="121"/>
  <c r="Z30" i="121"/>
  <c r="X30" i="121"/>
  <c r="V30" i="121"/>
  <c r="U30" i="121"/>
  <c r="T30" i="121"/>
  <c r="S30" i="121"/>
  <c r="Q30" i="121"/>
  <c r="P30" i="121"/>
  <c r="N30" i="121"/>
  <c r="L30" i="121"/>
  <c r="K30" i="121"/>
  <c r="J30" i="121"/>
  <c r="I30" i="121"/>
  <c r="G30" i="121"/>
  <c r="F30" i="121"/>
  <c r="AC29" i="121"/>
  <c r="AA29" i="121"/>
  <c r="Z29" i="121"/>
  <c r="Y29" i="121"/>
  <c r="X29" i="121"/>
  <c r="V29" i="121"/>
  <c r="U29" i="121"/>
  <c r="S29" i="121"/>
  <c r="Q29" i="121"/>
  <c r="P29" i="121"/>
  <c r="O29" i="121"/>
  <c r="N29" i="121"/>
  <c r="L29" i="121"/>
  <c r="K29" i="121"/>
  <c r="I29" i="121"/>
  <c r="G29" i="121"/>
  <c r="F29" i="121"/>
  <c r="E29" i="121"/>
  <c r="AC28" i="121"/>
  <c r="AA28" i="121"/>
  <c r="Z28" i="121"/>
  <c r="X28" i="121"/>
  <c r="V28" i="121"/>
  <c r="U28" i="121"/>
  <c r="T28" i="121"/>
  <c r="S28" i="121"/>
  <c r="Q28" i="121"/>
  <c r="P28" i="121"/>
  <c r="N28" i="121"/>
  <c r="L28" i="121"/>
  <c r="K28" i="121"/>
  <c r="J28" i="121"/>
  <c r="I28" i="121"/>
  <c r="G28" i="121"/>
  <c r="F28" i="121"/>
  <c r="AC27" i="121"/>
  <c r="AA27" i="121"/>
  <c r="Z27" i="121"/>
  <c r="Y27" i="121"/>
  <c r="X27" i="121"/>
  <c r="V27" i="121"/>
  <c r="U27" i="121"/>
  <c r="S27" i="121"/>
  <c r="Q27" i="121"/>
  <c r="P27" i="121"/>
  <c r="O27" i="121"/>
  <c r="N27" i="121"/>
  <c r="L27" i="121"/>
  <c r="K27" i="121"/>
  <c r="I27" i="121"/>
  <c r="G27" i="121"/>
  <c r="F27" i="121"/>
  <c r="E27" i="121"/>
  <c r="AC26" i="121"/>
  <c r="AA26" i="121"/>
  <c r="Z26" i="121"/>
  <c r="X26" i="121"/>
  <c r="V26" i="121"/>
  <c r="U26" i="121"/>
  <c r="T26" i="121"/>
  <c r="S26" i="121"/>
  <c r="Q26" i="121"/>
  <c r="P26" i="121"/>
  <c r="N26" i="121"/>
  <c r="L26" i="121"/>
  <c r="K26" i="121"/>
  <c r="J26" i="121"/>
  <c r="I26" i="121"/>
  <c r="G26" i="121"/>
  <c r="F26" i="121"/>
  <c r="AC25" i="121"/>
  <c r="AA25" i="121"/>
  <c r="Z25" i="121"/>
  <c r="Y25" i="121"/>
  <c r="X25" i="121"/>
  <c r="V25" i="121"/>
  <c r="U25" i="121"/>
  <c r="S25" i="121"/>
  <c r="Q25" i="121"/>
  <c r="P25" i="121"/>
  <c r="O25" i="121"/>
  <c r="N25" i="121"/>
  <c r="L25" i="121"/>
  <c r="K25" i="121"/>
  <c r="I25" i="121"/>
  <c r="G25" i="121"/>
  <c r="F25" i="121"/>
  <c r="E25" i="121"/>
  <c r="AC24" i="121"/>
  <c r="AA24" i="121"/>
  <c r="Z24" i="121"/>
  <c r="X24" i="121"/>
  <c r="V24" i="121"/>
  <c r="U24" i="121"/>
  <c r="T24" i="121"/>
  <c r="S24" i="121"/>
  <c r="Q24" i="121"/>
  <c r="P24" i="121"/>
  <c r="N24" i="121"/>
  <c r="L24" i="121"/>
  <c r="K24" i="121"/>
  <c r="J24" i="121"/>
  <c r="I24" i="121"/>
  <c r="G24" i="121"/>
  <c r="F24" i="121"/>
  <c r="AB22" i="121"/>
  <c r="AB35" i="121" s="1"/>
  <c r="Y22" i="121"/>
  <c r="Y35" i="121" s="1"/>
  <c r="W22" i="121"/>
  <c r="W35" i="121" s="1"/>
  <c r="T22" i="121"/>
  <c r="T35" i="121" s="1"/>
  <c r="R22" i="121"/>
  <c r="R35" i="121" s="1"/>
  <c r="O22" i="121"/>
  <c r="M22" i="121"/>
  <c r="M35" i="121" s="1"/>
  <c r="J22" i="121"/>
  <c r="J35" i="121" s="1"/>
  <c r="H22" i="121"/>
  <c r="H35" i="121" s="1"/>
  <c r="E22" i="121"/>
  <c r="E35" i="121" s="1"/>
  <c r="AB21" i="121"/>
  <c r="AB34" i="121" s="1"/>
  <c r="Y21" i="121"/>
  <c r="Y34" i="121" s="1"/>
  <c r="W21" i="121"/>
  <c r="W34" i="121" s="1"/>
  <c r="T21" i="121"/>
  <c r="R21" i="121"/>
  <c r="R34" i="121" s="1"/>
  <c r="O21" i="121"/>
  <c r="O34" i="121" s="1"/>
  <c r="M21" i="121"/>
  <c r="M34" i="121" s="1"/>
  <c r="J21" i="121"/>
  <c r="J34" i="121" s="1"/>
  <c r="H21" i="121"/>
  <c r="H34" i="121" s="1"/>
  <c r="E21" i="121"/>
  <c r="E34" i="121" s="1"/>
  <c r="AB20" i="121"/>
  <c r="AB33" i="121" s="1"/>
  <c r="Y20" i="121"/>
  <c r="W20" i="121"/>
  <c r="W33" i="121" s="1"/>
  <c r="T20" i="121"/>
  <c r="T33" i="121" s="1"/>
  <c r="R20" i="121"/>
  <c r="R33" i="121" s="1"/>
  <c r="O20" i="121"/>
  <c r="M20" i="121"/>
  <c r="M33" i="121" s="1"/>
  <c r="J20" i="121"/>
  <c r="J33" i="121" s="1"/>
  <c r="H20" i="121"/>
  <c r="H33" i="121" s="1"/>
  <c r="E20" i="121"/>
  <c r="AB19" i="121"/>
  <c r="AB32" i="121" s="1"/>
  <c r="Y19" i="121"/>
  <c r="Y32" i="121" s="1"/>
  <c r="W19" i="121"/>
  <c r="W32" i="121" s="1"/>
  <c r="T19" i="121"/>
  <c r="R19" i="121"/>
  <c r="R32" i="121" s="1"/>
  <c r="O19" i="121"/>
  <c r="O32" i="121" s="1"/>
  <c r="M19" i="121"/>
  <c r="M32" i="121" s="1"/>
  <c r="J19" i="121"/>
  <c r="H19" i="121"/>
  <c r="H32" i="121" s="1"/>
  <c r="E19" i="121"/>
  <c r="E32" i="121" s="1"/>
  <c r="AB18" i="121"/>
  <c r="AB31" i="121" s="1"/>
  <c r="Y18" i="121"/>
  <c r="W18" i="121"/>
  <c r="W31" i="121" s="1"/>
  <c r="T18" i="121"/>
  <c r="T31" i="121" s="1"/>
  <c r="R18" i="121"/>
  <c r="R31" i="121" s="1"/>
  <c r="O18" i="121"/>
  <c r="M18" i="121"/>
  <c r="M31" i="121" s="1"/>
  <c r="J18" i="121"/>
  <c r="J31" i="121" s="1"/>
  <c r="H18" i="121"/>
  <c r="H31" i="121" s="1"/>
  <c r="E18" i="121"/>
  <c r="AB17" i="121"/>
  <c r="AB30" i="121" s="1"/>
  <c r="Y17" i="121"/>
  <c r="Y30" i="121" s="1"/>
  <c r="W17" i="121"/>
  <c r="W30" i="121" s="1"/>
  <c r="T17" i="121"/>
  <c r="R17" i="121"/>
  <c r="R30" i="121" s="1"/>
  <c r="O17" i="121"/>
  <c r="O30" i="121" s="1"/>
  <c r="M17" i="121"/>
  <c r="M30" i="121" s="1"/>
  <c r="J17" i="121"/>
  <c r="H17" i="121"/>
  <c r="H30" i="121" s="1"/>
  <c r="E17" i="121"/>
  <c r="E30" i="121" s="1"/>
  <c r="AB16" i="121"/>
  <c r="AB29" i="121" s="1"/>
  <c r="Y16" i="121"/>
  <c r="W16" i="121"/>
  <c r="W29" i="121" s="1"/>
  <c r="T16" i="121"/>
  <c r="T29" i="121" s="1"/>
  <c r="R16" i="121"/>
  <c r="R29" i="121" s="1"/>
  <c r="O16" i="121"/>
  <c r="M16" i="121"/>
  <c r="M29" i="121" s="1"/>
  <c r="J16" i="121"/>
  <c r="J29" i="121" s="1"/>
  <c r="H16" i="121"/>
  <c r="H29" i="121" s="1"/>
  <c r="E16" i="121"/>
  <c r="AB15" i="121"/>
  <c r="AB28" i="121" s="1"/>
  <c r="Y15" i="121"/>
  <c r="Y28" i="121" s="1"/>
  <c r="W15" i="121"/>
  <c r="W28" i="121" s="1"/>
  <c r="T15" i="121"/>
  <c r="R15" i="121"/>
  <c r="R28" i="121" s="1"/>
  <c r="O15" i="121"/>
  <c r="O28" i="121" s="1"/>
  <c r="M15" i="121"/>
  <c r="M28" i="121" s="1"/>
  <c r="J15" i="121"/>
  <c r="H15" i="121"/>
  <c r="H28" i="121" s="1"/>
  <c r="E15" i="121"/>
  <c r="E28" i="121" s="1"/>
  <c r="AB14" i="121"/>
  <c r="AB27" i="121" s="1"/>
  <c r="Y14" i="121"/>
  <c r="W14" i="121"/>
  <c r="W27" i="121" s="1"/>
  <c r="T14" i="121"/>
  <c r="T27" i="121" s="1"/>
  <c r="R14" i="121"/>
  <c r="R27" i="121" s="1"/>
  <c r="O14" i="121"/>
  <c r="M14" i="121"/>
  <c r="M27" i="121" s="1"/>
  <c r="J14" i="121"/>
  <c r="J27" i="121" s="1"/>
  <c r="H14" i="121"/>
  <c r="H27" i="121" s="1"/>
  <c r="E14" i="121"/>
  <c r="AB13" i="121"/>
  <c r="AB26" i="121" s="1"/>
  <c r="Y13" i="121"/>
  <c r="Y26" i="121" s="1"/>
  <c r="W13" i="121"/>
  <c r="W26" i="121" s="1"/>
  <c r="T13" i="121"/>
  <c r="R13" i="121"/>
  <c r="R26" i="121" s="1"/>
  <c r="O13" i="121"/>
  <c r="O26" i="121" s="1"/>
  <c r="M13" i="121"/>
  <c r="M26" i="121" s="1"/>
  <c r="J13" i="121"/>
  <c r="H13" i="121"/>
  <c r="H26" i="121" s="1"/>
  <c r="E13" i="121"/>
  <c r="E26" i="121" s="1"/>
  <c r="AB12" i="121"/>
  <c r="AB25" i="121" s="1"/>
  <c r="Y12" i="121"/>
  <c r="W12" i="121"/>
  <c r="W25" i="121" s="1"/>
  <c r="T12" i="121"/>
  <c r="T25" i="121" s="1"/>
  <c r="R12" i="121"/>
  <c r="R25" i="121" s="1"/>
  <c r="O12" i="121"/>
  <c r="M12" i="121"/>
  <c r="M25" i="121" s="1"/>
  <c r="J12" i="121"/>
  <c r="J25" i="121" s="1"/>
  <c r="H12" i="121"/>
  <c r="H25" i="121" s="1"/>
  <c r="E12" i="121"/>
  <c r="AB11" i="121"/>
  <c r="AB24" i="121" s="1"/>
  <c r="Y11" i="121"/>
  <c r="Y24" i="121" s="1"/>
  <c r="W11" i="121"/>
  <c r="W24" i="121" s="1"/>
  <c r="T11" i="121"/>
  <c r="R11" i="121"/>
  <c r="R24" i="121" s="1"/>
  <c r="O11" i="121"/>
  <c r="O24" i="121" s="1"/>
  <c r="M11" i="121"/>
  <c r="M24" i="121" s="1"/>
  <c r="J11" i="121"/>
  <c r="H11" i="121"/>
  <c r="H24" i="121" s="1"/>
  <c r="E11" i="121"/>
  <c r="E24" i="121" s="1"/>
</calcChain>
</file>

<file path=xl/sharedStrings.xml><?xml version="1.0" encoding="utf-8"?>
<sst xmlns="http://schemas.openxmlformats.org/spreadsheetml/2006/main" count="863" uniqueCount="98">
  <si>
    <t>Программа лечения</t>
  </si>
  <si>
    <t>Категория номеров, согласно АСБ</t>
  </si>
  <si>
    <t>Категория номеров, согласно классификации санатория</t>
  </si>
  <si>
    <t>Директор</t>
  </si>
  <si>
    <t>Апартаменты</t>
  </si>
  <si>
    <t xml:space="preserve">А2м3к1  </t>
  </si>
  <si>
    <t>Люкс</t>
  </si>
  <si>
    <t xml:space="preserve">Л2м2к1  </t>
  </si>
  <si>
    <t xml:space="preserve">1к2м2к1 </t>
  </si>
  <si>
    <t xml:space="preserve">1К1м1к1 </t>
  </si>
  <si>
    <t xml:space="preserve">1К2м1к1 </t>
  </si>
  <si>
    <t xml:space="preserve">1К2м1к2 </t>
  </si>
  <si>
    <t xml:space="preserve">1К2м1к3 </t>
  </si>
  <si>
    <t xml:space="preserve">2к2м1к3 </t>
  </si>
  <si>
    <t xml:space="preserve">2К2м1к4 </t>
  </si>
  <si>
    <t>1К1м1к2</t>
  </si>
  <si>
    <t xml:space="preserve">Общетерапевтическая </t>
  </si>
  <si>
    <t>1 категория</t>
  </si>
  <si>
    <t>2 категория</t>
  </si>
  <si>
    <t>УТВЕРЖДАЮ:</t>
  </si>
  <si>
    <t>Заместитель директора по экономическим вопросам</t>
  </si>
  <si>
    <t>СОГЛАСОВАНО:</t>
  </si>
  <si>
    <t>Протоколом правления ЛПУ</t>
  </si>
  <si>
    <t>"Базовый санаторий "Виктория" (СКРЦ)"</t>
  </si>
  <si>
    <t>№ протокола       от  "     "                   20__г.</t>
  </si>
  <si>
    <t>_______________(Н.Н.Гринько)</t>
  </si>
  <si>
    <t>___________________201    г.</t>
  </si>
  <si>
    <t>Цены на санаторно-курортные услуги   ЛПУ "Базовый санаторий "Виктория" (СКРЦ)" на  2018 год.</t>
  </si>
  <si>
    <t>Категория номеров, согласно классификации Профкурорт</t>
  </si>
  <si>
    <t>10.01.18-11.03.18</t>
  </si>
  <si>
    <t>12.03.18-03.06.18</t>
  </si>
  <si>
    <t>04.06.18-02.09.18</t>
  </si>
  <si>
    <t>03.09.18-04.11.18</t>
  </si>
  <si>
    <t>05.11.18-09.01.19</t>
  </si>
  <si>
    <t>Весь номер при размещении в нём 1 человека</t>
  </si>
  <si>
    <t>Основное место в номере</t>
  </si>
  <si>
    <t>Доп. Место на взрослого</t>
  </si>
  <si>
    <t>Основное место на ребенка</t>
  </si>
  <si>
    <t>Доп. место на ребенка</t>
  </si>
  <si>
    <t>Люкс двухместный двухкомнатный</t>
  </si>
  <si>
    <t>Л2м2к2</t>
  </si>
  <si>
    <t>Полулюкс</t>
  </si>
  <si>
    <t>Двухместный двухкомнатный улучшенный</t>
  </si>
  <si>
    <t>Одноместный 1 категории</t>
  </si>
  <si>
    <t>Двухместный 1 категории</t>
  </si>
  <si>
    <t>Двухместный 2 категории</t>
  </si>
  <si>
    <t>Двухместный эконом</t>
  </si>
  <si>
    <t>Профсоюзная</t>
  </si>
  <si>
    <t>В.Д. Наумова</t>
  </si>
  <si>
    <t>ПРОЕКТ цен на санаторно-курортные услуги   ЛПУ "Базовый санаторий "Виктория" (СКРЦ)" на  2019 год.</t>
  </si>
  <si>
    <t>04.11.19-09.01.20</t>
  </si>
  <si>
    <t>№ протокола _____ от  "_____"______________2017 г.</t>
  </si>
  <si>
    <t>Отклонение (+/-)</t>
  </si>
  <si>
    <t>Отклонение (%)</t>
  </si>
  <si>
    <t>Общетерапевтическая</t>
  </si>
  <si>
    <t xml:space="preserve">10.01.19-02.06.19 </t>
  </si>
  <si>
    <t xml:space="preserve">03.06.19-03.11.19 </t>
  </si>
  <si>
    <t>Оздоровительная</t>
  </si>
  <si>
    <t>для постоянных клиентов, приобретающих путевку от двух до четырех раз включительно</t>
  </si>
  <si>
    <t>для постоянных клиентов, приобретающих путевку от пяти раз и более</t>
  </si>
  <si>
    <t>Приложение №1</t>
  </si>
  <si>
    <t>№ протокола 56-з от  "11" ноября 2019 г.</t>
  </si>
  <si>
    <t>Ю.С. Бурыкина</t>
  </si>
  <si>
    <t>Цены на санаторно-курортные услуги   ЛПУ "Базовый санаторий "Виктория" (СКРЦ)" на  2020 год.</t>
  </si>
  <si>
    <t>№                        от  "            "                      20             г.</t>
  </si>
  <si>
    <t>___________________20           г.</t>
  </si>
  <si>
    <t>10.01.2020 г.-08.03.2020 г.</t>
  </si>
  <si>
    <t>09.03.2020 г. -31.05.2020 г.</t>
  </si>
  <si>
    <t>01.06.2020 г. - 30.08.2020 г.</t>
  </si>
  <si>
    <t>31.08.2020 г.-01.11.2020 г.</t>
  </si>
  <si>
    <t>02.11.2020 г. -09.01.2021 г.</t>
  </si>
  <si>
    <t>№ протокола  04-з   от  "10 " июня  2020г.</t>
  </si>
  <si>
    <t>___________________20      г.</t>
  </si>
  <si>
    <t>15.06.20-06.12.20</t>
  </si>
  <si>
    <t>07.12.20-09.01.21</t>
  </si>
  <si>
    <t>Проект цен на санаторно-курортные услуги  ЛПУ "Базовый санаторий "Виктория" (СКРЦ)"   на  2021 год</t>
  </si>
  <si>
    <t>№ протокола     от  "      "                    202   г.</t>
  </si>
  <si>
    <t>___________________2020 г.</t>
  </si>
  <si>
    <t>Проект цен  на санаторно-курортные услуги   ЛПУ "Базовый санаторий "Виктория" (СКРЦ)"                                                                                                  с 14 сентября 2020 года по 09 января  2021 года.</t>
  </si>
  <si>
    <t>Оздоровительная 14.09.20-06.12.20</t>
  </si>
  <si>
    <t>Оздоровительная 07.12.20-09.01.21</t>
  </si>
  <si>
    <t>10.01.2021-07.03.2021</t>
  </si>
  <si>
    <t>08.03.2021-06.06.2021</t>
  </si>
  <si>
    <t>07.06.2021-01.08.2021</t>
  </si>
  <si>
    <t>02.08.2021-14.11.2021</t>
  </si>
  <si>
    <t>15.11.2021-09.01.2022</t>
  </si>
  <si>
    <t>Общетерапевтическая 10.01.21-07.03.21 (I период)</t>
  </si>
  <si>
    <t>Общетерапевтическая 08.03.21-06.06.21  (II период)</t>
  </si>
  <si>
    <t>Общетерапевтическая 07.06.21-01.08.21 (III период)</t>
  </si>
  <si>
    <t>Общетерапевтическая 02.08.21-14.11.21 (IV период)</t>
  </si>
  <si>
    <t>Общетерапевтическая 15.11.21-09.01.22 (V период)</t>
  </si>
  <si>
    <t>Реабилитация больных после COVID-19</t>
  </si>
  <si>
    <t>Реабилитация больных после COVID-19 10.01.21-07.03.21 (I период)</t>
  </si>
  <si>
    <t>Реабилитация больных после COVID-19 08.03.21-06.06.21  (II период)</t>
  </si>
  <si>
    <t>Реабилитация больных после COVID-19 07.06.21-01.08.21 (III период)</t>
  </si>
  <si>
    <t>Реабилитация больных после COVID-19 02.08.21-14.11.21 (IV период)</t>
  </si>
  <si>
    <t>Реабилитация больных после COVID-19 15.11.21-09.01.22 (V период)</t>
  </si>
  <si>
    <t>Проект цен на санаторно-курортные услуги по программе "Реабилитация больных после COVID-19"  ЛПУ "Базовый санаторий "Виктория" (СКРЦ)" на  2021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</si>
</sst>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_р_._-;\-* #,##0_р_._-;_-* \-_р_._-;_-@_-"/>
    <numFmt numFmtId="168" formatCode="_-* #,##0.00_р_._-;\-* #,##0.00_р_._-;_-* \-??_р_._-;_-@_-"/>
    <numFmt numFmtId="169" formatCode="[$-419]General"/>
    <numFmt numFmtId="170" formatCode="#,##0.00&quot; &quot;[$руб.-419];[Red]&quot;-&quot;#,##0.00&quot; &quot;[$руб.-419]"/>
    <numFmt numFmtId="171" formatCode="#,##0.000"/>
  </numFmts>
  <fonts count="8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9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8"/>
      <name val="Arial"/>
      <family val="2"/>
      <charset val="204"/>
    </font>
    <font>
      <sz val="10"/>
      <name val="Arial"/>
      <family val="2"/>
    </font>
    <font>
      <sz val="11"/>
      <color indexed="55"/>
      <name val="Calibri"/>
      <family val="2"/>
      <charset val="204"/>
    </font>
    <font>
      <u/>
      <sz val="11"/>
      <color indexed="12"/>
      <name val="Calibri"/>
      <family val="2"/>
      <charset val="204"/>
    </font>
    <font>
      <b/>
      <i/>
      <sz val="16"/>
      <color indexed="8"/>
      <name val="Arial"/>
      <family val="2"/>
      <charset val="204"/>
    </font>
    <font>
      <b/>
      <i/>
      <sz val="16"/>
      <color indexed="8"/>
      <name val="Calibri"/>
      <family val="2"/>
      <charset val="204"/>
    </font>
    <font>
      <b/>
      <i/>
      <u/>
      <sz val="11"/>
      <color indexed="8"/>
      <name val="Arial"/>
      <family val="2"/>
      <charset val="204"/>
    </font>
    <font>
      <b/>
      <i/>
      <u/>
      <sz val="11"/>
      <color indexed="8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u/>
      <sz val="10"/>
      <color indexed="12"/>
      <name val="Arial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9C0006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sz val="10"/>
      <color rgb="FFFA7D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6100"/>
      <name val="Arial Cyr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1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0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26"/>
      </patternFill>
    </fill>
    <fill>
      <patternFill patternType="solid">
        <fgColor indexed="62"/>
        <b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CC"/>
        <bgColor indexed="64"/>
      </patternFill>
    </fill>
    <fill>
      <patternFill patternType="solid">
        <fgColor rgb="FFCCFF99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438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169" fontId="6" fillId="8" borderId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8" borderId="0"/>
    <xf numFmtId="0" fontId="6" fillId="9" borderId="0" applyNumberFormat="0" applyBorder="0" applyAlignment="0" applyProtection="0"/>
    <xf numFmtId="169" fontId="6" fillId="11" borderId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1" borderId="0"/>
    <xf numFmtId="0" fontId="6" fillId="12" borderId="0" applyNumberFormat="0" applyBorder="0" applyAlignment="0" applyProtection="0"/>
    <xf numFmtId="169" fontId="6" fillId="13" borderId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3" borderId="0"/>
    <xf numFmtId="0" fontId="6" fillId="14" borderId="0" applyNumberFormat="0" applyBorder="0" applyAlignment="0" applyProtection="0"/>
    <xf numFmtId="169" fontId="6" fillId="15" borderId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0" fontId="6" fillId="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7" borderId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0" fontId="6" fillId="6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17" borderId="0"/>
    <xf numFmtId="0" fontId="6" fillId="18" borderId="0" applyNumberFormat="0" applyBorder="0" applyAlignment="0" applyProtection="0"/>
    <xf numFmtId="169" fontId="6" fillId="20" borderId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0" fontId="6" fillId="7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169" fontId="6" fillId="20" borderId="0"/>
    <xf numFmtId="0" fontId="6" fillId="21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5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169" fontId="6" fillId="27" borderId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0" fontId="6" fillId="23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9" borderId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0" fontId="6" fillId="24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29" borderId="0"/>
    <xf numFmtId="0" fontId="6" fillId="30" borderId="0" applyNumberFormat="0" applyBorder="0" applyAlignment="0" applyProtection="0"/>
    <xf numFmtId="169" fontId="6" fillId="31" borderId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0" fontId="6" fillId="25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31" borderId="0"/>
    <xf numFmtId="0" fontId="6" fillId="32" borderId="0" applyNumberFormat="0" applyBorder="0" applyAlignment="0" applyProtection="0"/>
    <xf numFmtId="169" fontId="6" fillId="15" borderId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0" fontId="6" fillId="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15" borderId="0"/>
    <xf numFmtId="0" fontId="6" fillId="16" borderId="0" applyNumberFormat="0" applyBorder="0" applyAlignment="0" applyProtection="0"/>
    <xf numFmtId="169" fontId="6" fillId="27" borderId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0" fontId="6" fillId="23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27" borderId="0"/>
    <xf numFmtId="0" fontId="6" fillId="28" borderId="0" applyNumberFormat="0" applyBorder="0" applyAlignment="0" applyProtection="0"/>
    <xf numFmtId="169" fontId="6" fillId="33" borderId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0" fontId="6" fillId="26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169" fontId="6" fillId="33" borderId="0"/>
    <xf numFmtId="0" fontId="6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169" fontId="7" fillId="39" borderId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0" fontId="7" fillId="35" borderId="0" applyNumberFormat="0" applyBorder="0" applyAlignment="0" applyProtection="0"/>
    <xf numFmtId="0" fontId="7" fillId="40" borderId="0" applyNumberFormat="0" applyBorder="0" applyAlignment="0" applyProtection="0"/>
    <xf numFmtId="0" fontId="7" fillId="40" borderId="0" applyNumberFormat="0" applyBorder="0" applyAlignment="0" applyProtection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39" borderId="0"/>
    <xf numFmtId="0" fontId="7" fillId="40" borderId="0" applyNumberFormat="0" applyBorder="0" applyAlignment="0" applyProtection="0"/>
    <xf numFmtId="169" fontId="7" fillId="29" borderId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0" fontId="7" fillId="24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29" borderId="0"/>
    <xf numFmtId="0" fontId="7" fillId="30" borderId="0" applyNumberFormat="0" applyBorder="0" applyAlignment="0" applyProtection="0"/>
    <xf numFmtId="169" fontId="7" fillId="31" borderId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0" fontId="7" fillId="25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31" borderId="0"/>
    <xf numFmtId="0" fontId="7" fillId="32" borderId="0" applyNumberFormat="0" applyBorder="0" applyAlignment="0" applyProtection="0"/>
    <xf numFmtId="169" fontId="7" fillId="41" borderId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0" fontId="7" fillId="36" borderId="0" applyNumberFormat="0" applyBorder="0" applyAlignment="0" applyProtection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3" borderId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0" fontId="7" fillId="37" borderId="0" applyNumberFormat="0" applyBorder="0" applyAlignment="0" applyProtection="0"/>
    <xf numFmtId="0" fontId="7" fillId="44" borderId="0" applyNumberFormat="0" applyBorder="0" applyAlignment="0" applyProtection="0"/>
    <xf numFmtId="0" fontId="7" fillId="44" borderId="0" applyNumberFormat="0" applyBorder="0" applyAlignment="0" applyProtection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5" borderId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0" fontId="7" fillId="38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169" fontId="7" fillId="45" borderId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50" borderId="0" applyNumberFormat="0" applyBorder="0" applyAlignment="0" applyProtection="0"/>
    <xf numFmtId="0" fontId="8" fillId="3" borderId="0" applyNumberFormat="0" applyBorder="0" applyAlignment="0" applyProtection="0"/>
    <xf numFmtId="0" fontId="9" fillId="51" borderId="1" applyNumberFormat="0" applyAlignment="0" applyProtection="0"/>
    <xf numFmtId="0" fontId="10" fillId="52" borderId="2" applyNumberFormat="0" applyAlignment="0" applyProtection="0"/>
    <xf numFmtId="0" fontId="6" fillId="0" borderId="0"/>
    <xf numFmtId="0" fontId="11" fillId="0" borderId="0"/>
    <xf numFmtId="0" fontId="6" fillId="0" borderId="0"/>
    <xf numFmtId="0" fontId="6" fillId="0" borderId="0"/>
    <xf numFmtId="9" fontId="11" fillId="0" borderId="0"/>
    <xf numFmtId="169" fontId="27" fillId="0" borderId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28" fillId="0" borderId="0">
      <alignment horizontal="center"/>
    </xf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28" fillId="0" borderId="0">
      <alignment horizontal="center" textRotation="90"/>
    </xf>
    <xf numFmtId="169" fontId="29" fillId="0" borderId="0">
      <alignment horizontal="center" textRotation="90"/>
    </xf>
    <xf numFmtId="0" fontId="29" fillId="0" borderId="0">
      <alignment horizontal="center" textRotation="90"/>
    </xf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53" borderId="0" applyNumberFormat="0" applyBorder="0" applyAlignment="0" applyProtection="0"/>
    <xf numFmtId="0" fontId="20" fillId="0" borderId="0"/>
    <xf numFmtId="0" fontId="6" fillId="54" borderId="7" applyNumberFormat="0" applyFont="0" applyAlignment="0" applyProtection="0"/>
    <xf numFmtId="0" fontId="21" fillId="51" borderId="8" applyNumberFormat="0" applyAlignment="0" applyProtection="0"/>
    <xf numFmtId="0" fontId="30" fillId="0" borderId="0"/>
    <xf numFmtId="169" fontId="31" fillId="0" borderId="0"/>
    <xf numFmtId="0" fontId="31" fillId="0" borderId="0"/>
    <xf numFmtId="170" fontId="30" fillId="0" borderId="0"/>
    <xf numFmtId="170" fontId="31" fillId="0" borderId="0"/>
    <xf numFmtId="0" fontId="22" fillId="55" borderId="0">
      <alignment horizontal="center" vertical="center"/>
    </xf>
    <xf numFmtId="0" fontId="22" fillId="56" borderId="0">
      <alignment horizontal="center" vertical="center"/>
    </xf>
    <xf numFmtId="0" fontId="26" fillId="0" borderId="0"/>
    <xf numFmtId="0" fontId="23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2" fillId="0" borderId="0" applyNumberFormat="0" applyFill="0" applyBorder="0" applyAlignment="0" applyProtection="0"/>
    <xf numFmtId="169" fontId="7" fillId="57" borderId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0" fontId="7" fillId="47" borderId="0" applyNumberFormat="0" applyBorder="0" applyAlignment="0" applyProtection="0"/>
    <xf numFmtId="0" fontId="7" fillId="58" borderId="0" applyNumberFormat="0" applyBorder="0" applyAlignment="0" applyProtection="0"/>
    <xf numFmtId="0" fontId="7" fillId="58" borderId="0" applyNumberFormat="0" applyBorder="0" applyAlignment="0" applyProtection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7" borderId="0"/>
    <xf numFmtId="0" fontId="7" fillId="58" borderId="0" applyNumberFormat="0" applyBorder="0" applyAlignment="0" applyProtection="0"/>
    <xf numFmtId="169" fontId="7" fillId="59" borderId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0" fontId="7" fillId="48" borderId="0" applyNumberFormat="0" applyBorder="0" applyAlignment="0" applyProtection="0"/>
    <xf numFmtId="0" fontId="7" fillId="60" borderId="0" applyNumberFormat="0" applyBorder="0" applyAlignment="0" applyProtection="0"/>
    <xf numFmtId="0" fontId="7" fillId="60" borderId="0" applyNumberFormat="0" applyBorder="0" applyAlignment="0" applyProtection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59" borderId="0"/>
    <xf numFmtId="0" fontId="7" fillId="60" borderId="0" applyNumberFormat="0" applyBorder="0" applyAlignment="0" applyProtection="0"/>
    <xf numFmtId="169" fontId="7" fillId="61" borderId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0" fontId="7" fillId="49" borderId="0" applyNumberFormat="0" applyBorder="0" applyAlignment="0" applyProtection="0"/>
    <xf numFmtId="0" fontId="7" fillId="62" borderId="0" applyNumberFormat="0" applyBorder="0" applyAlignment="0" applyProtection="0"/>
    <xf numFmtId="0" fontId="7" fillId="62" borderId="0" applyNumberFormat="0" applyBorder="0" applyAlignment="0" applyProtection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61" borderId="0"/>
    <xf numFmtId="0" fontId="7" fillId="62" borderId="0" applyNumberFormat="0" applyBorder="0" applyAlignment="0" applyProtection="0"/>
    <xf numFmtId="169" fontId="7" fillId="41" borderId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0" fontId="7" fillId="36" borderId="0" applyNumberFormat="0" applyBorder="0" applyAlignment="0" applyProtection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1" borderId="0"/>
    <xf numFmtId="0" fontId="7" fillId="42" borderId="0" applyNumberFormat="0" applyBorder="0" applyAlignment="0" applyProtection="0"/>
    <xf numFmtId="169" fontId="7" fillId="43" borderId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0" fontId="7" fillId="37" borderId="0" applyNumberFormat="0" applyBorder="0" applyAlignment="0" applyProtection="0"/>
    <xf numFmtId="0" fontId="7" fillId="44" borderId="0" applyNumberFormat="0" applyBorder="0" applyAlignment="0" applyProtection="0"/>
    <xf numFmtId="0" fontId="7" fillId="44" borderId="0" applyNumberFormat="0" applyBorder="0" applyAlignment="0" applyProtection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43" borderId="0"/>
    <xf numFmtId="0" fontId="7" fillId="44" borderId="0" applyNumberFormat="0" applyBorder="0" applyAlignment="0" applyProtection="0"/>
    <xf numFmtId="169" fontId="7" fillId="63" borderId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0" fontId="7" fillId="50" borderId="0" applyNumberFormat="0" applyBorder="0" applyAlignment="0" applyProtection="0"/>
    <xf numFmtId="0" fontId="7" fillId="64" borderId="0" applyNumberFormat="0" applyBorder="0" applyAlignment="0" applyProtection="0"/>
    <xf numFmtId="0" fontId="7" fillId="64" borderId="0" applyNumberFormat="0" applyBorder="0" applyAlignment="0" applyProtection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7" fillId="63" borderId="0"/>
    <xf numFmtId="0" fontId="7" fillId="64" borderId="0" applyNumberFormat="0" applyBorder="0" applyAlignment="0" applyProtection="0"/>
    <xf numFmtId="169" fontId="17" fillId="20" borderId="1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0" fontId="17" fillId="7" borderId="1" applyNumberFormat="0" applyAlignment="0" applyProtection="0"/>
    <xf numFmtId="0" fontId="17" fillId="21" borderId="1" applyNumberFormat="0" applyAlignment="0" applyProtection="0"/>
    <xf numFmtId="0" fontId="17" fillId="21" borderId="1" applyNumberFormat="0" applyAlignment="0" applyProtection="0"/>
    <xf numFmtId="0" fontId="17" fillId="21" borderId="1" applyNumberFormat="0" applyAlignment="0" applyProtection="0"/>
    <xf numFmtId="0" fontId="17" fillId="22" borderId="1" applyNumberFormat="0" applyAlignment="0" applyProtection="0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17" fillId="20" borderId="1"/>
    <xf numFmtId="0" fontId="17" fillId="21" borderId="1" applyNumberFormat="0" applyAlignment="0" applyProtection="0"/>
    <xf numFmtId="169" fontId="21" fillId="65" borderId="8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0" fontId="21" fillId="51" borderId="8" applyNumberFormat="0" applyAlignment="0" applyProtection="0"/>
    <xf numFmtId="0" fontId="21" fillId="66" borderId="8" applyNumberFormat="0" applyAlignment="0" applyProtection="0"/>
    <xf numFmtId="0" fontId="21" fillId="66" borderId="8" applyNumberFormat="0" applyAlignment="0" applyProtection="0"/>
    <xf numFmtId="0" fontId="21" fillId="66" borderId="8" applyNumberFormat="0" applyAlignment="0" applyProtection="0"/>
    <xf numFmtId="0" fontId="21" fillId="67" borderId="8" applyNumberFormat="0" applyAlignment="0" applyProtection="0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21" fillId="65" borderId="8"/>
    <xf numFmtId="0" fontId="21" fillId="66" borderId="8" applyNumberFormat="0" applyAlignment="0" applyProtection="0"/>
    <xf numFmtId="169" fontId="9" fillId="65" borderId="1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0" fontId="9" fillId="51" borderId="1" applyNumberFormat="0" applyAlignment="0" applyProtection="0"/>
    <xf numFmtId="0" fontId="9" fillId="66" borderId="1" applyNumberFormat="0" applyAlignment="0" applyProtection="0"/>
    <xf numFmtId="0" fontId="9" fillId="66" borderId="1" applyNumberFormat="0" applyAlignment="0" applyProtection="0"/>
    <xf numFmtId="0" fontId="9" fillId="66" borderId="1" applyNumberFormat="0" applyAlignment="0" applyProtection="0"/>
    <xf numFmtId="0" fontId="9" fillId="67" borderId="1" applyNumberFormat="0" applyAlignment="0" applyProtection="0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9" fillId="65" borderId="1"/>
    <xf numFmtId="0" fontId="9" fillId="66" borderId="1" applyNumberFormat="0" applyAlignment="0" applyProtection="0"/>
    <xf numFmtId="169" fontId="14" fillId="0" borderId="1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4" fillId="0" borderId="10"/>
    <xf numFmtId="0" fontId="14" fillId="0" borderId="3" applyNumberFormat="0" applyFill="0" applyAlignment="0" applyProtection="0"/>
    <xf numFmtId="169" fontId="15" fillId="0" borderId="11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5" fillId="0" borderId="11"/>
    <xf numFmtId="0" fontId="15" fillId="0" borderId="4" applyNumberFormat="0" applyFill="0" applyAlignment="0" applyProtection="0"/>
    <xf numFmtId="169" fontId="16" fillId="0" borderId="12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12"/>
    <xf numFmtId="0" fontId="16" fillId="0" borderId="5" applyNumberFormat="0" applyFill="0" applyAlignment="0" applyProtection="0"/>
    <xf numFmtId="169" fontId="16" fillId="0" borderId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16" fillId="0" borderId="0"/>
    <xf numFmtId="0" fontId="16" fillId="0" borderId="0" applyNumberFormat="0" applyFill="0" applyBorder="0" applyAlignment="0" applyProtection="0"/>
    <xf numFmtId="169" fontId="5" fillId="0" borderId="9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0" fontId="5" fillId="0" borderId="9" applyNumberFormat="0" applyFill="0" applyAlignment="0" applyProtection="0"/>
    <xf numFmtId="0" fontId="5" fillId="0" borderId="9" applyNumberFormat="0" applyFill="0" applyAlignment="0" applyProtection="0"/>
    <xf numFmtId="0" fontId="5" fillId="0" borderId="9" applyNumberFormat="0" applyFill="0" applyAlignment="0" applyProtection="0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10" fillId="68" borderId="2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0" fontId="10" fillId="52" borderId="2" applyNumberFormat="0" applyAlignment="0" applyProtection="0"/>
    <xf numFmtId="0" fontId="10" fillId="69" borderId="2" applyNumberFormat="0" applyAlignment="0" applyProtection="0"/>
    <xf numFmtId="0" fontId="10" fillId="69" borderId="2" applyNumberFormat="0" applyAlignment="0" applyProtection="0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10" fillId="68" borderId="2"/>
    <xf numFmtId="0" fontId="10" fillId="69" borderId="2" applyNumberFormat="0" applyAlignment="0" applyProtection="0"/>
    <xf numFmtId="169" fontId="32" fillId="0" borderId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32" fillId="0" borderId="0"/>
    <xf numFmtId="0" fontId="23" fillId="0" borderId="0" applyNumberFormat="0" applyFill="0" applyBorder="0" applyAlignment="0" applyProtection="0"/>
    <xf numFmtId="169" fontId="19" fillId="70" borderId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0" fontId="19" fillId="53" borderId="0" applyNumberFormat="0" applyBorder="0" applyAlignment="0" applyProtection="0"/>
    <xf numFmtId="0" fontId="19" fillId="71" borderId="0" applyNumberFormat="0" applyBorder="0" applyAlignment="0" applyProtection="0"/>
    <xf numFmtId="0" fontId="19" fillId="71" borderId="0" applyNumberFormat="0" applyBorder="0" applyAlignment="0" applyProtection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169" fontId="19" fillId="70" borderId="0"/>
    <xf numFmtId="0" fontId="19" fillId="71" borderId="0" applyNumberFormat="0" applyBorder="0" applyAlignment="0" applyProtection="0"/>
    <xf numFmtId="0" fontId="34" fillId="0" borderId="0"/>
    <xf numFmtId="0" fontId="34" fillId="0" borderId="0"/>
    <xf numFmtId="0" fontId="6" fillId="0" borderId="0"/>
    <xf numFmtId="0" fontId="6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" fillId="0" borderId="0"/>
    <xf numFmtId="0" fontId="20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20" fillId="0" borderId="0"/>
    <xf numFmtId="0" fontId="20" fillId="0" borderId="0"/>
    <xf numFmtId="0" fontId="24" fillId="0" borderId="0">
      <alignment horizontal="left"/>
    </xf>
    <xf numFmtId="0" fontId="33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3" fillId="0" borderId="0"/>
    <xf numFmtId="0" fontId="11" fillId="0" borderId="0"/>
    <xf numFmtId="0" fontId="11" fillId="0" borderId="0"/>
    <xf numFmtId="0" fontId="25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20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20" fillId="0" borderId="0"/>
    <xf numFmtId="0" fontId="3" fillId="0" borderId="0"/>
    <xf numFmtId="0" fontId="11" fillId="0" borderId="0"/>
    <xf numFmtId="0" fontId="6" fillId="0" borderId="0"/>
    <xf numFmtId="0" fontId="11" fillId="0" borderId="0"/>
    <xf numFmtId="0" fontId="33" fillId="0" borderId="0"/>
    <xf numFmtId="0" fontId="6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169" fontId="8" fillId="11" borderId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0" fontId="8" fillId="3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8" fillId="11" borderId="0"/>
    <xf numFmtId="0" fontId="8" fillId="12" borderId="0" applyNumberFormat="0" applyBorder="0" applyAlignment="0" applyProtection="0"/>
    <xf numFmtId="169" fontId="12" fillId="0" borderId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12" fillId="0" borderId="0"/>
    <xf numFmtId="0" fontId="12" fillId="0" borderId="0" applyNumberFormat="0" applyFill="0" applyBorder="0" applyAlignment="0" applyProtection="0"/>
    <xf numFmtId="169" fontId="6" fillId="72" borderId="7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0" fontId="6" fillId="54" borderId="7" applyNumberFormat="0" applyFont="0" applyAlignment="0" applyProtection="0"/>
    <xf numFmtId="0" fontId="6" fillId="73" borderId="7" applyNumberFormat="0" applyAlignment="0" applyProtection="0"/>
    <xf numFmtId="0" fontId="6" fillId="73" borderId="7" applyNumberFormat="0" applyAlignment="0" applyProtection="0"/>
    <xf numFmtId="0" fontId="6" fillId="73" borderId="7" applyNumberFormat="0" applyAlignment="0" applyProtection="0"/>
    <xf numFmtId="0" fontId="6" fillId="73" borderId="7" applyNumberFormat="0" applyAlignment="0" applyProtection="0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169" fontId="6" fillId="72" borderId="7"/>
    <xf numFmtId="0" fontId="6" fillId="73" borderId="7" applyNumberFormat="0" applyAlignment="0" applyProtection="0"/>
    <xf numFmtId="9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9" fontId="1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169" fontId="18" fillId="0" borderId="6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18" fillId="0" borderId="6"/>
    <xf numFmtId="0" fontId="18" fillId="0" borderId="6" applyNumberFormat="0" applyFill="0" applyAlignment="0" applyProtection="0"/>
    <xf numFmtId="169" fontId="2" fillId="0" borderId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9" fontId="2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7" fontId="6" fillId="0" borderId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20" fillId="0" borderId="0" applyFont="0" applyFill="0" applyBorder="0" applyAlignment="0" applyProtection="0"/>
    <xf numFmtId="168" fontId="6" fillId="0" borderId="0" applyFill="0" applyBorder="0" applyAlignment="0" applyProtection="0"/>
    <xf numFmtId="166" fontId="6" fillId="0" borderId="0" applyFont="0" applyFill="0" applyBorder="0" applyAlignment="0" applyProtection="0"/>
    <xf numFmtId="168" fontId="6" fillId="0" borderId="0" applyFill="0" applyBorder="0" applyAlignment="0" applyProtection="0"/>
    <xf numFmtId="168" fontId="6" fillId="0" borderId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8" fontId="6" fillId="0" borderId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8" fontId="6" fillId="0" borderId="0" applyFill="0" applyBorder="0" applyAlignment="0" applyProtection="0"/>
    <xf numFmtId="168" fontId="6" fillId="0" borderId="0" applyFill="0" applyBorder="0" applyAlignment="0" applyProtection="0"/>
    <xf numFmtId="166" fontId="6" fillId="0" borderId="0" applyFont="0" applyFill="0" applyBorder="0" applyAlignment="0" applyProtection="0"/>
    <xf numFmtId="168" fontId="20" fillId="0" borderId="0" applyFill="0" applyBorder="0" applyAlignment="0" applyProtection="0"/>
    <xf numFmtId="169" fontId="13" fillId="13" borderId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0" fontId="13" fillId="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169" fontId="13" fillId="13" borderId="0"/>
    <xf numFmtId="0" fontId="13" fillId="14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8" borderId="0"/>
    <xf numFmtId="0" fontId="1" fillId="9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0" fontId="1" fillId="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1" borderId="0"/>
    <xf numFmtId="0" fontId="1" fillId="12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0" fontId="1" fillId="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3" borderId="0"/>
    <xf numFmtId="0" fontId="1" fillId="14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0" fontId="1" fillId="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17" borderId="0"/>
    <xf numFmtId="0" fontId="1" fillId="18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0" fontId="1" fillId="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169" fontId="1" fillId="20" borderId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5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0" fontId="1" fillId="23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0" fontId="1" fillId="2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29" borderId="0"/>
    <xf numFmtId="0" fontId="1" fillId="30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31" borderId="0"/>
    <xf numFmtId="0" fontId="1" fillId="32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15" borderId="0"/>
    <xf numFmtId="0" fontId="1" fillId="16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0" fontId="1" fillId="23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27" borderId="0"/>
    <xf numFmtId="0" fontId="1" fillId="28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0" fontId="1" fillId="26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169" fontId="1" fillId="33" borderId="0"/>
    <xf numFmtId="0" fontId="1" fillId="34" borderId="0" applyNumberFormat="0" applyBorder="0" applyAlignment="0" applyProtection="0"/>
    <xf numFmtId="0" fontId="1" fillId="0" borderId="0"/>
    <xf numFmtId="0" fontId="1" fillId="0" borderId="0"/>
    <xf numFmtId="0" fontId="1" fillId="54" borderId="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0" fontId="1" fillId="54" borderId="7" applyNumberFormat="0" applyFon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169" fontId="1" fillId="72" borderId="7"/>
    <xf numFmtId="0" fontId="1" fillId="73" borderId="7" applyNumberFormat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9" fontId="33" fillId="0" borderId="0" applyFont="0" applyFill="0" applyBorder="0" applyAlignment="0" applyProtection="0"/>
    <xf numFmtId="0" fontId="3" fillId="0" borderId="0"/>
    <xf numFmtId="166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0" borderId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169" fontId="1" fillId="8" borderId="0"/>
    <xf numFmtId="169" fontId="1" fillId="8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169" fontId="1" fillId="11" borderId="0"/>
    <xf numFmtId="169" fontId="1" fillId="11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1" fillId="13" borderId="0"/>
    <xf numFmtId="169" fontId="1" fillId="13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9" fontId="1" fillId="17" borderId="0"/>
    <xf numFmtId="169" fontId="1" fillId="17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169" fontId="1" fillId="20" borderId="0"/>
    <xf numFmtId="169" fontId="1" fillId="20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30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9" fontId="1" fillId="29" borderId="0"/>
    <xf numFmtId="169" fontId="1" fillId="29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169" fontId="1" fillId="31" borderId="0"/>
    <xf numFmtId="169" fontId="1" fillId="31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169" fontId="1" fillId="15" borderId="0"/>
    <xf numFmtId="169" fontId="1" fillId="15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169" fontId="1" fillId="27" borderId="0"/>
    <xf numFmtId="169" fontId="1" fillId="27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169" fontId="1" fillId="33" borderId="0"/>
    <xf numFmtId="169" fontId="1" fillId="33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4" borderId="7" applyNumberFormat="0" applyFont="0" applyAlignment="0" applyProtection="0"/>
    <xf numFmtId="0" fontId="1" fillId="54" borderId="7" applyNumberFormat="0" applyFont="0" applyAlignment="0" applyProtection="0"/>
    <xf numFmtId="0" fontId="5" fillId="0" borderId="9" applyNumberFormat="0" applyFill="0" applyAlignment="0" applyProtection="0"/>
    <xf numFmtId="165" fontId="3" fillId="0" borderId="0" applyFont="0" applyFill="0" applyBorder="0" applyAlignment="0" applyProtection="0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0" fontId="5" fillId="0" borderId="9" applyNumberFormat="0" applyFill="0" applyAlignment="0" applyProtection="0"/>
    <xf numFmtId="0" fontId="5" fillId="0" borderId="9" applyNumberFormat="0" applyFill="0" applyAlignment="0" applyProtection="0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5" fillId="0" borderId="9" applyNumberFormat="0" applyFill="0" applyAlignment="0" applyProtection="0"/>
    <xf numFmtId="169" fontId="5" fillId="0" borderId="9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54" borderId="7" applyNumberFormat="0" applyFont="0" applyAlignment="0" applyProtection="0"/>
    <xf numFmtId="0" fontId="1" fillId="54" borderId="7" applyNumberFormat="0" applyFon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0" fontId="1" fillId="73" borderId="7" applyNumberFormat="0" applyAlignment="0" applyProtection="0"/>
    <xf numFmtId="0" fontId="1" fillId="73" borderId="7" applyNumberFormat="0" applyAlignment="0" applyProtection="0"/>
    <xf numFmtId="169" fontId="1" fillId="72" borderId="7"/>
    <xf numFmtId="169" fontId="1" fillId="72" borderId="7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ill="0" applyBorder="0" applyAlignment="0" applyProtection="0"/>
    <xf numFmtId="168" fontId="1" fillId="0" borderId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ill="0" applyBorder="0" applyAlignment="0" applyProtection="0"/>
    <xf numFmtId="168" fontId="1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ill="0" applyBorder="0" applyAlignment="0" applyProtection="0"/>
    <xf numFmtId="168" fontId="1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ill="0" applyBorder="0" applyAlignment="0" applyProtection="0"/>
    <xf numFmtId="168" fontId="1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0" borderId="0"/>
    <xf numFmtId="9" fontId="1" fillId="0" borderId="0" applyFont="0" applyFill="0" applyBorder="0" applyAlignment="0" applyProtection="0"/>
    <xf numFmtId="0" fontId="64" fillId="87" borderId="0" applyNumberFormat="0" applyBorder="0" applyAlignment="0" applyProtection="0"/>
    <xf numFmtId="0" fontId="33" fillId="87" borderId="0" applyNumberFormat="0" applyBorder="0" applyAlignment="0" applyProtection="0"/>
    <xf numFmtId="0" fontId="64" fillId="91" borderId="0" applyNumberFormat="0" applyBorder="0" applyAlignment="0" applyProtection="0"/>
    <xf numFmtId="0" fontId="33" fillId="91" borderId="0" applyNumberFormat="0" applyBorder="0" applyAlignment="0" applyProtection="0"/>
    <xf numFmtId="0" fontId="64" fillId="95" borderId="0" applyNumberFormat="0" applyBorder="0" applyAlignment="0" applyProtection="0"/>
    <xf numFmtId="0" fontId="33" fillId="95" borderId="0" applyNumberFormat="0" applyBorder="0" applyAlignment="0" applyProtection="0"/>
    <xf numFmtId="0" fontId="64" fillId="99" borderId="0" applyNumberFormat="0" applyBorder="0" applyAlignment="0" applyProtection="0"/>
    <xf numFmtId="0" fontId="33" fillId="99" borderId="0" applyNumberFormat="0" applyBorder="0" applyAlignment="0" applyProtection="0"/>
    <xf numFmtId="0" fontId="64" fillId="103" borderId="0" applyNumberFormat="0" applyBorder="0" applyAlignment="0" applyProtection="0"/>
    <xf numFmtId="0" fontId="33" fillId="103" borderId="0" applyNumberFormat="0" applyBorder="0" applyAlignment="0" applyProtection="0"/>
    <xf numFmtId="0" fontId="64" fillId="107" borderId="0" applyNumberFormat="0" applyBorder="0" applyAlignment="0" applyProtection="0"/>
    <xf numFmtId="0" fontId="33" fillId="107" borderId="0" applyNumberFormat="0" applyBorder="0" applyAlignment="0" applyProtection="0"/>
    <xf numFmtId="0" fontId="64" fillId="88" borderId="0" applyNumberFormat="0" applyBorder="0" applyAlignment="0" applyProtection="0"/>
    <xf numFmtId="0" fontId="33" fillId="88" borderId="0" applyNumberFormat="0" applyBorder="0" applyAlignment="0" applyProtection="0"/>
    <xf numFmtId="0" fontId="64" fillId="92" borderId="0" applyNumberFormat="0" applyBorder="0" applyAlignment="0" applyProtection="0"/>
    <xf numFmtId="0" fontId="33" fillId="92" borderId="0" applyNumberFormat="0" applyBorder="0" applyAlignment="0" applyProtection="0"/>
    <xf numFmtId="0" fontId="64" fillId="96" borderId="0" applyNumberFormat="0" applyBorder="0" applyAlignment="0" applyProtection="0"/>
    <xf numFmtId="0" fontId="33" fillId="96" borderId="0" applyNumberFormat="0" applyBorder="0" applyAlignment="0" applyProtection="0"/>
    <xf numFmtId="0" fontId="64" fillId="100" borderId="0" applyNumberFormat="0" applyBorder="0" applyAlignment="0" applyProtection="0"/>
    <xf numFmtId="0" fontId="33" fillId="100" borderId="0" applyNumberFormat="0" applyBorder="0" applyAlignment="0" applyProtection="0"/>
    <xf numFmtId="0" fontId="64" fillId="104" borderId="0" applyNumberFormat="0" applyBorder="0" applyAlignment="0" applyProtection="0"/>
    <xf numFmtId="0" fontId="33" fillId="104" borderId="0" applyNumberFormat="0" applyBorder="0" applyAlignment="0" applyProtection="0"/>
    <xf numFmtId="0" fontId="64" fillId="108" borderId="0" applyNumberFormat="0" applyBorder="0" applyAlignment="0" applyProtection="0"/>
    <xf numFmtId="0" fontId="33" fillId="108" borderId="0" applyNumberFormat="0" applyBorder="0" applyAlignment="0" applyProtection="0"/>
    <xf numFmtId="0" fontId="7" fillId="35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65" fillId="89" borderId="0" applyNumberFormat="0" applyBorder="0" applyAlignment="0" applyProtection="0"/>
    <xf numFmtId="0" fontId="37" fillId="89" borderId="0" applyNumberFormat="0" applyBorder="0" applyAlignment="0" applyProtection="0"/>
    <xf numFmtId="0" fontId="7" fillId="40" borderId="0" applyNumberFormat="0" applyBorder="0" applyAlignment="0" applyProtection="0"/>
    <xf numFmtId="0" fontId="65" fillId="93" borderId="0" applyNumberFormat="0" applyBorder="0" applyAlignment="0" applyProtection="0"/>
    <xf numFmtId="0" fontId="37" fillId="93" borderId="0" applyNumberFormat="0" applyBorder="0" applyAlignment="0" applyProtection="0"/>
    <xf numFmtId="0" fontId="65" fillId="97" borderId="0" applyNumberFormat="0" applyBorder="0" applyAlignment="0" applyProtection="0"/>
    <xf numFmtId="0" fontId="37" fillId="97" borderId="0" applyNumberFormat="0" applyBorder="0" applyAlignment="0" applyProtection="0"/>
    <xf numFmtId="0" fontId="65" fillId="101" borderId="0" applyNumberFormat="0" applyBorder="0" applyAlignment="0" applyProtection="0"/>
    <xf numFmtId="0" fontId="37" fillId="101" borderId="0" applyNumberFormat="0" applyBorder="0" applyAlignment="0" applyProtection="0"/>
    <xf numFmtId="0" fontId="65" fillId="105" borderId="0" applyNumberFormat="0" applyBorder="0" applyAlignment="0" applyProtection="0"/>
    <xf numFmtId="0" fontId="37" fillId="105" borderId="0" applyNumberFormat="0" applyBorder="0" applyAlignment="0" applyProtection="0"/>
    <xf numFmtId="0" fontId="65" fillId="109" borderId="0" applyNumberFormat="0" applyBorder="0" applyAlignment="0" applyProtection="0"/>
    <xf numFmtId="0" fontId="37" fillId="109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50" borderId="0" applyNumberFormat="0" applyBorder="0" applyAlignment="0" applyProtection="0"/>
    <xf numFmtId="0" fontId="8" fillId="3" borderId="0" applyNumberFormat="0" applyBorder="0" applyAlignment="0" applyProtection="0"/>
    <xf numFmtId="0" fontId="9" fillId="51" borderId="1" applyNumberFormat="0" applyAlignment="0" applyProtection="0"/>
    <xf numFmtId="0" fontId="10" fillId="52" borderId="2" applyNumberFormat="0" applyAlignment="0" applyProtection="0"/>
    <xf numFmtId="0" fontId="13" fillId="4" borderId="0" applyNumberFormat="0" applyBorder="0" applyAlignment="0" applyProtection="0"/>
    <xf numFmtId="0" fontId="17" fillId="7" borderId="1" applyNumberFormat="0" applyAlignment="0" applyProtection="0"/>
    <xf numFmtId="0" fontId="19" fillId="53" borderId="0" applyNumberFormat="0" applyBorder="0" applyAlignment="0" applyProtection="0"/>
    <xf numFmtId="0" fontId="21" fillId="51" borderId="8" applyNumberFormat="0" applyAlignment="0" applyProtection="0"/>
    <xf numFmtId="0" fontId="22" fillId="55" borderId="0">
      <alignment horizontal="center" vertical="center"/>
    </xf>
    <xf numFmtId="0" fontId="22" fillId="56" borderId="0">
      <alignment horizontal="center" vertical="center"/>
    </xf>
    <xf numFmtId="0" fontId="26" fillId="0" borderId="0"/>
    <xf numFmtId="0" fontId="1" fillId="0" borderId="0"/>
    <xf numFmtId="0" fontId="26" fillId="0" borderId="0"/>
    <xf numFmtId="0" fontId="65" fillId="86" borderId="0" applyNumberFormat="0" applyBorder="0" applyAlignment="0" applyProtection="0"/>
    <xf numFmtId="0" fontId="37" fillId="86" borderId="0" applyNumberFormat="0" applyBorder="0" applyAlignment="0" applyProtection="0"/>
    <xf numFmtId="0" fontId="65" fillId="90" borderId="0" applyNumberFormat="0" applyBorder="0" applyAlignment="0" applyProtection="0"/>
    <xf numFmtId="0" fontId="37" fillId="90" borderId="0" applyNumberFormat="0" applyBorder="0" applyAlignment="0" applyProtection="0"/>
    <xf numFmtId="0" fontId="65" fillId="94" borderId="0" applyNumberFormat="0" applyBorder="0" applyAlignment="0" applyProtection="0"/>
    <xf numFmtId="0" fontId="37" fillId="94" borderId="0" applyNumberFormat="0" applyBorder="0" applyAlignment="0" applyProtection="0"/>
    <xf numFmtId="0" fontId="65" fillId="98" borderId="0" applyNumberFormat="0" applyBorder="0" applyAlignment="0" applyProtection="0"/>
    <xf numFmtId="0" fontId="37" fillId="98" borderId="0" applyNumberFormat="0" applyBorder="0" applyAlignment="0" applyProtection="0"/>
    <xf numFmtId="0" fontId="65" fillId="102" borderId="0" applyNumberFormat="0" applyBorder="0" applyAlignment="0" applyProtection="0"/>
    <xf numFmtId="0" fontId="37" fillId="102" borderId="0" applyNumberFormat="0" applyBorder="0" applyAlignment="0" applyProtection="0"/>
    <xf numFmtId="0" fontId="65" fillId="106" borderId="0" applyNumberFormat="0" applyBorder="0" applyAlignment="0" applyProtection="0"/>
    <xf numFmtId="0" fontId="37" fillId="106" borderId="0" applyNumberFormat="0" applyBorder="0" applyAlignment="0" applyProtection="0"/>
    <xf numFmtId="0" fontId="17" fillId="21" borderId="1" applyNumberFormat="0" applyAlignment="0" applyProtection="0"/>
    <xf numFmtId="0" fontId="66" fillId="21" borderId="1" applyNumberFormat="0" applyAlignment="0" applyProtection="0"/>
    <xf numFmtId="0" fontId="67" fillId="83" borderId="32" applyNumberFormat="0" applyAlignment="0" applyProtection="0"/>
    <xf numFmtId="0" fontId="48" fillId="83" borderId="32" applyNumberFormat="0" applyAlignment="0" applyProtection="0"/>
    <xf numFmtId="0" fontId="21" fillId="66" borderId="8" applyNumberFormat="0" applyAlignment="0" applyProtection="0"/>
    <xf numFmtId="0" fontId="68" fillId="83" borderId="31" applyNumberFormat="0" applyAlignment="0" applyProtection="0"/>
    <xf numFmtId="0" fontId="49" fillId="83" borderId="31" applyNumberFormat="0" applyAlignment="0" applyProtection="0"/>
    <xf numFmtId="0" fontId="9" fillId="66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28" applyNumberFormat="0" applyFill="0" applyAlignment="0" applyProtection="0"/>
    <xf numFmtId="0" fontId="42" fillId="0" borderId="28" applyNumberFormat="0" applyFill="0" applyAlignment="0" applyProtection="0"/>
    <xf numFmtId="0" fontId="71" fillId="0" borderId="29" applyNumberFormat="0" applyFill="0" applyAlignment="0" applyProtection="0"/>
    <xf numFmtId="0" fontId="43" fillId="0" borderId="29" applyNumberFormat="0" applyFill="0" applyAlignment="0" applyProtection="0"/>
    <xf numFmtId="0" fontId="72" fillId="0" borderId="30" applyNumberFormat="0" applyFill="0" applyAlignment="0" applyProtection="0"/>
    <xf numFmtId="0" fontId="44" fillId="0" borderId="30" applyNumberFormat="0" applyFill="0" applyAlignment="0" applyProtection="0"/>
    <xf numFmtId="0" fontId="7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73" fillId="0" borderId="36" applyNumberFormat="0" applyFill="0" applyAlignment="0" applyProtection="0"/>
    <xf numFmtId="0" fontId="36" fillId="0" borderId="36" applyNumberFormat="0" applyFill="0" applyAlignment="0" applyProtection="0"/>
    <xf numFmtId="0" fontId="74" fillId="84" borderId="34" applyNumberFormat="0" applyAlignment="0" applyProtection="0"/>
    <xf numFmtId="0" fontId="41" fillId="84" borderId="34" applyNumberFormat="0" applyAlignment="0" applyProtection="0"/>
    <xf numFmtId="0" fontId="10" fillId="69" borderId="2" applyNumberFormat="0" applyAlignment="0" applyProtection="0"/>
    <xf numFmtId="0" fontId="23" fillId="0" borderId="0" applyNumberFormat="0" applyFill="0" applyBorder="0" applyAlignment="0" applyProtection="0"/>
    <xf numFmtId="0" fontId="75" fillId="82" borderId="0" applyNumberFormat="0" applyBorder="0" applyAlignment="0" applyProtection="0"/>
    <xf numFmtId="0" fontId="47" fillId="82" borderId="0" applyNumberFormat="0" applyBorder="0" applyAlignment="0" applyProtection="0"/>
    <xf numFmtId="0" fontId="19" fillId="71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3" fillId="0" borderId="0"/>
    <xf numFmtId="0" fontId="24" fillId="0" borderId="0">
      <alignment horizontal="left"/>
    </xf>
    <xf numFmtId="0" fontId="33" fillId="0" borderId="0"/>
    <xf numFmtId="0" fontId="20" fillId="0" borderId="0"/>
    <xf numFmtId="0" fontId="24" fillId="0" borderId="0">
      <alignment horizontal="left"/>
    </xf>
    <xf numFmtId="0" fontId="24" fillId="0" borderId="0">
      <alignment horizontal="left"/>
    </xf>
    <xf numFmtId="0" fontId="24" fillId="0" borderId="0">
      <alignment horizontal="left"/>
    </xf>
    <xf numFmtId="0" fontId="24" fillId="0" borderId="0">
      <alignment horizontal="left"/>
    </xf>
    <xf numFmtId="0" fontId="24" fillId="0" borderId="0">
      <alignment horizontal="left"/>
    </xf>
    <xf numFmtId="0" fontId="24" fillId="0" borderId="0">
      <alignment horizontal="left"/>
    </xf>
    <xf numFmtId="0" fontId="24" fillId="0" borderId="0">
      <alignment horizontal="left"/>
    </xf>
    <xf numFmtId="0" fontId="20" fillId="0" borderId="0"/>
    <xf numFmtId="0" fontId="1" fillId="0" borderId="0"/>
    <xf numFmtId="0" fontId="1" fillId="0" borderId="0"/>
    <xf numFmtId="0" fontId="3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4" fillId="0" borderId="0"/>
    <xf numFmtId="0" fontId="11" fillId="0" borderId="0"/>
    <xf numFmtId="0" fontId="25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20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20" fillId="0" borderId="0"/>
    <xf numFmtId="0" fontId="33" fillId="0" borderId="0"/>
    <xf numFmtId="0" fontId="11" fillId="0" borderId="0"/>
    <xf numFmtId="0" fontId="11" fillId="0" borderId="0"/>
    <xf numFmtId="0" fontId="33" fillId="0" borderId="0"/>
    <xf numFmtId="0" fontId="34" fillId="0" borderId="0"/>
    <xf numFmtId="0" fontId="34" fillId="0" borderId="0"/>
    <xf numFmtId="0" fontId="76" fillId="81" borderId="0" applyNumberFormat="0" applyBorder="0" applyAlignment="0" applyProtection="0"/>
    <xf numFmtId="0" fontId="46" fillId="81" borderId="0" applyNumberFormat="0" applyBorder="0" applyAlignment="0" applyProtection="0"/>
    <xf numFmtId="0" fontId="8" fillId="12" borderId="0" applyNumberFormat="0" applyBorder="0" applyAlignment="0" applyProtection="0"/>
    <xf numFmtId="0" fontId="77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85" borderId="35" applyNumberFormat="0" applyFont="0" applyAlignment="0" applyProtection="0"/>
    <xf numFmtId="0" fontId="1" fillId="85" borderId="35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8" fillId="0" borderId="33" applyNumberFormat="0" applyFill="0" applyAlignment="0" applyProtection="0"/>
    <xf numFmtId="0" fontId="50" fillId="0" borderId="33" applyNumberFormat="0" applyFill="0" applyAlignment="0" applyProtection="0"/>
    <xf numFmtId="0" fontId="18" fillId="0" borderId="6" applyNumberFormat="0" applyFill="0" applyAlignment="0" applyProtection="0"/>
    <xf numFmtId="0" fontId="7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/>
    <xf numFmtId="0" fontId="80" fillId="80" borderId="0" applyNumberFormat="0" applyBorder="0" applyAlignment="0" applyProtection="0"/>
    <xf numFmtId="0" fontId="45" fillId="80" borderId="0" applyNumberFormat="0" applyBorder="0" applyAlignment="0" applyProtection="0"/>
    <xf numFmtId="0" fontId="13" fillId="14" borderId="0" applyNumberFormat="0" applyBorder="0" applyAlignment="0" applyProtection="0"/>
  </cellStyleXfs>
  <cellXfs count="193">
    <xf numFmtId="0" fontId="0" fillId="0" borderId="0" xfId="0"/>
    <xf numFmtId="0" fontId="53" fillId="0" borderId="0" xfId="0" applyFont="1"/>
    <xf numFmtId="0" fontId="54" fillId="0" borderId="0" xfId="0" applyFont="1"/>
    <xf numFmtId="0" fontId="53" fillId="110" borderId="0" xfId="0" applyFont="1" applyFill="1"/>
    <xf numFmtId="0" fontId="54" fillId="110" borderId="0" xfId="0" applyFont="1" applyFill="1"/>
    <xf numFmtId="0" fontId="55" fillId="0" borderId="0" xfId="0" applyFont="1" applyAlignment="1"/>
    <xf numFmtId="0" fontId="56" fillId="0" borderId="0" xfId="0" applyFont="1"/>
    <xf numFmtId="0" fontId="57" fillId="0" borderId="0" xfId="0" applyFont="1"/>
    <xf numFmtId="0" fontId="57" fillId="0" borderId="0" xfId="0" applyFont="1" applyFill="1"/>
    <xf numFmtId="0" fontId="60" fillId="0" borderId="0" xfId="0" applyFont="1" applyAlignment="1">
      <alignment horizontal="center" vertical="center"/>
    </xf>
    <xf numFmtId="0" fontId="58" fillId="0" borderId="18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37" xfId="0" applyFont="1" applyFill="1" applyBorder="1" applyAlignment="1">
      <alignment horizontal="center" vertical="center" wrapText="1"/>
    </xf>
    <xf numFmtId="0" fontId="58" fillId="0" borderId="0" xfId="0" applyFont="1" applyAlignment="1">
      <alignment horizontal="center" vertical="center" wrapText="1"/>
    </xf>
    <xf numFmtId="0" fontId="62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0" fontId="57" fillId="0" borderId="18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7" fillId="0" borderId="14" xfId="0" applyFont="1" applyFill="1" applyBorder="1" applyAlignment="1">
      <alignment horizontal="center" vertical="center"/>
    </xf>
    <xf numFmtId="0" fontId="57" fillId="0" borderId="37" xfId="0" applyFont="1" applyFill="1" applyBorder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39" fillId="0" borderId="14" xfId="0" applyFont="1" applyFill="1" applyBorder="1" applyAlignment="1">
      <alignment horizontal="center" vertical="center" wrapText="1"/>
    </xf>
    <xf numFmtId="0" fontId="62" fillId="0" borderId="13" xfId="0" applyFont="1" applyBorder="1" applyAlignment="1">
      <alignment horizontal="center" vertical="center" wrapText="1"/>
    </xf>
    <xf numFmtId="0" fontId="54" fillId="74" borderId="14" xfId="0" applyFont="1" applyFill="1" applyBorder="1" applyAlignment="1">
      <alignment horizontal="center" vertical="center"/>
    </xf>
    <xf numFmtId="0" fontId="62" fillId="0" borderId="14" xfId="0" applyFont="1" applyFill="1" applyBorder="1" applyAlignment="1">
      <alignment horizontal="center" vertical="center" wrapText="1"/>
    </xf>
    <xf numFmtId="0" fontId="39" fillId="76" borderId="14" xfId="0" applyFont="1" applyFill="1" applyBorder="1" applyAlignment="1">
      <alignment horizontal="center" vertical="center" wrapText="1"/>
    </xf>
    <xf numFmtId="0" fontId="62" fillId="76" borderId="13" xfId="0" applyFont="1" applyFill="1" applyBorder="1" applyAlignment="1">
      <alignment horizontal="center" vertical="center" wrapText="1"/>
    </xf>
    <xf numFmtId="0" fontId="62" fillId="75" borderId="22" xfId="0" applyFont="1" applyFill="1" applyBorder="1" applyAlignment="1">
      <alignment horizontal="center" vertical="center" wrapText="1"/>
    </xf>
    <xf numFmtId="0" fontId="62" fillId="75" borderId="20" xfId="0" applyFont="1" applyFill="1" applyBorder="1" applyAlignment="1">
      <alignment horizontal="center" vertical="center" wrapText="1"/>
    </xf>
    <xf numFmtId="0" fontId="39" fillId="75" borderId="20" xfId="0" applyFont="1" applyFill="1" applyBorder="1" applyAlignment="1">
      <alignment horizontal="center" vertical="center" wrapText="1"/>
    </xf>
    <xf numFmtId="0" fontId="62" fillId="75" borderId="20" xfId="0" applyFont="1" applyFill="1" applyBorder="1" applyAlignment="1">
      <alignment horizontal="center" vertical="center"/>
    </xf>
    <xf numFmtId="0" fontId="62" fillId="0" borderId="17" xfId="0" applyFont="1" applyBorder="1" applyAlignment="1">
      <alignment horizontal="center" vertical="center" wrapText="1"/>
    </xf>
    <xf numFmtId="1" fontId="57" fillId="0" borderId="18" xfId="0" applyNumberFormat="1" applyFont="1" applyFill="1" applyBorder="1" applyAlignment="1">
      <alignment horizontal="center" vertical="center"/>
    </xf>
    <xf numFmtId="0" fontId="62" fillId="0" borderId="17" xfId="0" applyFont="1" applyFill="1" applyBorder="1" applyAlignment="1">
      <alignment horizontal="center" vertical="center" wrapText="1"/>
    </xf>
    <xf numFmtId="0" fontId="61" fillId="0" borderId="16" xfId="0" applyFont="1" applyBorder="1" applyAlignment="1">
      <alignment horizontal="center" vertical="center" wrapText="1"/>
    </xf>
    <xf numFmtId="0" fontId="56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63" fillId="0" borderId="0" xfId="0" applyFont="1"/>
    <xf numFmtId="1" fontId="57" fillId="79" borderId="18" xfId="0" applyNumberFormat="1" applyFont="1" applyFill="1" applyBorder="1" applyAlignment="1">
      <alignment horizontal="center" vertical="center"/>
    </xf>
    <xf numFmtId="0" fontId="33" fillId="78" borderId="0" xfId="4203" applyFont="1" applyFill="1"/>
    <xf numFmtId="0" fontId="33" fillId="0" borderId="0" xfId="4203" applyFont="1"/>
    <xf numFmtId="0" fontId="33" fillId="0" borderId="0" xfId="4203" applyFont="1" applyAlignment="1">
      <alignment horizontal="right"/>
    </xf>
    <xf numFmtId="0" fontId="81" fillId="0" borderId="0" xfId="4203" applyFont="1"/>
    <xf numFmtId="0" fontId="33" fillId="0" borderId="0" xfId="4203" applyFont="1" applyAlignment="1">
      <alignment horizontal="center" vertical="center"/>
    </xf>
    <xf numFmtId="0" fontId="4" fillId="77" borderId="38" xfId="4353" applyFont="1" applyFill="1" applyBorder="1" applyAlignment="1">
      <alignment horizontal="center" vertical="center" wrapText="1"/>
    </xf>
    <xf numFmtId="0" fontId="33" fillId="78" borderId="14" xfId="4203" applyFont="1" applyFill="1" applyBorder="1" applyAlignment="1">
      <alignment horizontal="center" vertical="center" wrapText="1"/>
    </xf>
    <xf numFmtId="0" fontId="52" fillId="0" borderId="14" xfId="4203" applyFont="1" applyBorder="1" applyAlignment="1">
      <alignment horizontal="center" vertical="center" wrapText="1"/>
    </xf>
    <xf numFmtId="0" fontId="33" fillId="0" borderId="38" xfId="4203" applyFont="1" applyBorder="1" applyAlignment="1">
      <alignment horizontal="center" vertical="center" wrapText="1"/>
    </xf>
    <xf numFmtId="0" fontId="4" fillId="77" borderId="38" xfId="4353" applyFont="1" applyFill="1" applyBorder="1" applyAlignment="1">
      <alignment horizontal="center" vertical="center"/>
    </xf>
    <xf numFmtId="3" fontId="33" fillId="0" borderId="14" xfId="4203" applyNumberFormat="1" applyFont="1" applyBorder="1" applyAlignment="1">
      <alignment horizontal="center" vertical="center" wrapText="1"/>
    </xf>
    <xf numFmtId="0" fontId="33" fillId="0" borderId="38" xfId="4203" applyFont="1" applyFill="1" applyBorder="1" applyAlignment="1">
      <alignment horizontal="center" vertical="center" wrapText="1"/>
    </xf>
    <xf numFmtId="0" fontId="33" fillId="75" borderId="39" xfId="4203" applyFont="1" applyFill="1" applyBorder="1" applyAlignment="1">
      <alignment horizontal="center" vertical="center" wrapText="1"/>
    </xf>
    <xf numFmtId="0" fontId="33" fillId="75" borderId="40" xfId="4203" applyFont="1" applyFill="1" applyBorder="1" applyAlignment="1">
      <alignment horizontal="center" vertical="center" wrapText="1"/>
    </xf>
    <xf numFmtId="0" fontId="33" fillId="75" borderId="17" xfId="4203" applyFont="1" applyFill="1" applyBorder="1" applyAlignment="1">
      <alignment horizontal="center" vertical="center"/>
    </xf>
    <xf numFmtId="0" fontId="33" fillId="75" borderId="14" xfId="4203" applyFont="1" applyFill="1" applyBorder="1" applyAlignment="1">
      <alignment horizontal="center" vertical="center"/>
    </xf>
    <xf numFmtId="3" fontId="33" fillId="75" borderId="14" xfId="4203" applyNumberFormat="1" applyFont="1" applyFill="1" applyBorder="1" applyAlignment="1">
      <alignment horizontal="center" vertical="center" wrapText="1"/>
    </xf>
    <xf numFmtId="3" fontId="33" fillId="0" borderId="14" xfId="4203" applyNumberFormat="1" applyFont="1" applyFill="1" applyBorder="1" applyAlignment="1">
      <alignment horizontal="center" vertical="center" wrapText="1"/>
    </xf>
    <xf numFmtId="9" fontId="33" fillId="0" borderId="14" xfId="4203" applyNumberFormat="1" applyFont="1" applyFill="1" applyBorder="1" applyAlignment="1">
      <alignment horizontal="center" vertical="center" wrapText="1"/>
    </xf>
    <xf numFmtId="3" fontId="54" fillId="0" borderId="14" xfId="0" applyNumberFormat="1" applyFont="1" applyFill="1" applyBorder="1" applyAlignment="1">
      <alignment horizontal="center" vertical="center"/>
    </xf>
    <xf numFmtId="0" fontId="63" fillId="75" borderId="0" xfId="0" applyFont="1" applyFill="1" applyAlignment="1">
      <alignment horizontal="center" vertical="center"/>
    </xf>
    <xf numFmtId="0" fontId="33" fillId="0" borderId="0" xfId="4203" applyFont="1" applyFill="1"/>
    <xf numFmtId="3" fontId="57" fillId="0" borderId="18" xfId="0" applyNumberFormat="1" applyFont="1" applyFill="1" applyBorder="1" applyAlignment="1">
      <alignment horizontal="center" vertical="center"/>
    </xf>
    <xf numFmtId="3" fontId="57" fillId="0" borderId="14" xfId="0" applyNumberFormat="1" applyFont="1" applyFill="1" applyBorder="1" applyAlignment="1">
      <alignment horizontal="center" vertical="center"/>
    </xf>
    <xf numFmtId="3" fontId="57" fillId="0" borderId="37" xfId="0" applyNumberFormat="1" applyFont="1" applyFill="1" applyBorder="1" applyAlignment="1">
      <alignment horizontal="center" vertical="center"/>
    </xf>
    <xf numFmtId="0" fontId="53" fillId="111" borderId="0" xfId="0" applyFont="1" applyFill="1"/>
    <xf numFmtId="0" fontId="54" fillId="111" borderId="0" xfId="0" applyFont="1" applyFill="1"/>
    <xf numFmtId="0" fontId="33" fillId="0" borderId="38" xfId="4203" applyFont="1" applyBorder="1" applyAlignment="1">
      <alignment horizontal="center" vertical="center" wrapText="1"/>
    </xf>
    <xf numFmtId="0" fontId="53" fillId="0" borderId="0" xfId="0" applyFont="1" applyFill="1"/>
    <xf numFmtId="0" fontId="54" fillId="0" borderId="0" xfId="0" applyFont="1" applyFill="1"/>
    <xf numFmtId="0" fontId="33" fillId="0" borderId="40" xfId="4203" applyFont="1" applyFill="1" applyBorder="1" applyAlignment="1">
      <alignment horizontal="center" vertical="center" wrapText="1"/>
    </xf>
    <xf numFmtId="0" fontId="62" fillId="0" borderId="13" xfId="0" applyFont="1" applyFill="1" applyBorder="1" applyAlignment="1">
      <alignment horizontal="center" vertical="center" wrapText="1"/>
    </xf>
    <xf numFmtId="0" fontId="63" fillId="0" borderId="0" xfId="0" applyFont="1" applyFill="1" applyAlignment="1">
      <alignment horizontal="center" vertical="center"/>
    </xf>
    <xf numFmtId="0" fontId="58" fillId="77" borderId="18" xfId="0" applyFont="1" applyFill="1" applyBorder="1" applyAlignment="1">
      <alignment horizontal="center" vertical="center" wrapText="1"/>
    </xf>
    <xf numFmtId="0" fontId="58" fillId="77" borderId="14" xfId="0" applyFont="1" applyFill="1" applyBorder="1" applyAlignment="1">
      <alignment horizontal="center" vertical="center" wrapText="1"/>
    </xf>
    <xf numFmtId="0" fontId="58" fillId="77" borderId="37" xfId="0" applyFont="1" applyFill="1" applyBorder="1" applyAlignment="1">
      <alignment horizontal="center" vertical="center" wrapText="1"/>
    </xf>
    <xf numFmtId="0" fontId="57" fillId="77" borderId="18" xfId="0" applyFont="1" applyFill="1" applyBorder="1" applyAlignment="1">
      <alignment horizontal="center" vertical="center"/>
    </xf>
    <xf numFmtId="3" fontId="54" fillId="77" borderId="14" xfId="0" applyNumberFormat="1" applyFont="1" applyFill="1" applyBorder="1" applyAlignment="1">
      <alignment horizontal="center" vertical="center"/>
    </xf>
    <xf numFmtId="0" fontId="57" fillId="77" borderId="14" xfId="0" applyFont="1" applyFill="1" applyBorder="1" applyAlignment="1">
      <alignment horizontal="center" vertical="center"/>
    </xf>
    <xf numFmtId="0" fontId="57" fillId="77" borderId="37" xfId="0" applyFont="1" applyFill="1" applyBorder="1" applyAlignment="1">
      <alignment horizontal="center" vertical="center"/>
    </xf>
    <xf numFmtId="1" fontId="57" fillId="77" borderId="18" xfId="0" applyNumberFormat="1" applyFont="1" applyFill="1" applyBorder="1" applyAlignment="1">
      <alignment horizontal="center" vertical="center"/>
    </xf>
    <xf numFmtId="3" fontId="54" fillId="111" borderId="14" xfId="0" applyNumberFormat="1" applyFont="1" applyFill="1" applyBorder="1" applyAlignment="1">
      <alignment horizontal="center" vertical="center"/>
    </xf>
    <xf numFmtId="3" fontId="54" fillId="78" borderId="14" xfId="0" applyNumberFormat="1" applyFont="1" applyFill="1" applyBorder="1" applyAlignment="1">
      <alignment horizontal="center" vertical="center"/>
    </xf>
    <xf numFmtId="0" fontId="57" fillId="78" borderId="14" xfId="0" applyFont="1" applyFill="1" applyBorder="1" applyAlignment="1">
      <alignment horizontal="center" vertical="center"/>
    </xf>
    <xf numFmtId="0" fontId="57" fillId="111" borderId="14" xfId="0" applyFont="1" applyFill="1" applyBorder="1" applyAlignment="1">
      <alignment horizontal="center" vertical="center"/>
    </xf>
    <xf numFmtId="0" fontId="57" fillId="78" borderId="37" xfId="0" applyFont="1" applyFill="1" applyBorder="1" applyAlignment="1">
      <alignment horizontal="center" vertical="center"/>
    </xf>
    <xf numFmtId="0" fontId="57" fillId="111" borderId="37" xfId="0" applyFont="1" applyFill="1" applyBorder="1" applyAlignment="1">
      <alignment horizontal="center" vertical="center"/>
    </xf>
    <xf numFmtId="3" fontId="57" fillId="78" borderId="18" xfId="0" applyNumberFormat="1" applyFont="1" applyFill="1" applyBorder="1" applyAlignment="1">
      <alignment horizontal="center" vertical="center"/>
    </xf>
    <xf numFmtId="3" fontId="57" fillId="111" borderId="18" xfId="0" applyNumberFormat="1" applyFont="1" applyFill="1" applyBorder="1" applyAlignment="1">
      <alignment horizontal="center" vertical="center"/>
    </xf>
    <xf numFmtId="0" fontId="57" fillId="111" borderId="18" xfId="0" applyFont="1" applyFill="1" applyBorder="1" applyAlignment="1">
      <alignment horizontal="center" vertical="center"/>
    </xf>
    <xf numFmtId="0" fontId="57" fillId="78" borderId="18" xfId="0" applyFont="1" applyFill="1" applyBorder="1" applyAlignment="1">
      <alignment horizontal="center" vertical="center"/>
    </xf>
    <xf numFmtId="1" fontId="57" fillId="78" borderId="14" xfId="0" applyNumberFormat="1" applyFont="1" applyFill="1" applyBorder="1" applyAlignment="1">
      <alignment horizontal="center" vertical="center"/>
    </xf>
    <xf numFmtId="10" fontId="63" fillId="0" borderId="0" xfId="0" applyNumberFormat="1" applyFont="1" applyFill="1" applyAlignment="1">
      <alignment horizontal="center" vertical="center"/>
    </xf>
    <xf numFmtId="0" fontId="33" fillId="0" borderId="38" xfId="4203" applyFont="1" applyBorder="1" applyAlignment="1">
      <alignment horizontal="center" vertical="center" wrapText="1"/>
    </xf>
    <xf numFmtId="0" fontId="33" fillId="0" borderId="39" xfId="4203" applyFont="1" applyBorder="1" applyAlignment="1">
      <alignment horizontal="center" vertical="center" wrapText="1"/>
    </xf>
    <xf numFmtId="0" fontId="82" fillId="78" borderId="18" xfId="0" applyFont="1" applyFill="1" applyBorder="1" applyAlignment="1">
      <alignment horizontal="center" vertical="center"/>
    </xf>
    <xf numFmtId="3" fontId="83" fillId="78" borderId="14" xfId="0" applyNumberFormat="1" applyFont="1" applyFill="1" applyBorder="1" applyAlignment="1">
      <alignment horizontal="center" vertical="center"/>
    </xf>
    <xf numFmtId="0" fontId="82" fillId="78" borderId="14" xfId="0" applyFont="1" applyFill="1" applyBorder="1" applyAlignment="1">
      <alignment horizontal="center" vertical="center"/>
    </xf>
    <xf numFmtId="0" fontId="82" fillId="78" borderId="37" xfId="0" applyFont="1" applyFill="1" applyBorder="1" applyAlignment="1">
      <alignment horizontal="center" vertical="center"/>
    </xf>
    <xf numFmtId="0" fontId="82" fillId="111" borderId="18" xfId="0" applyFont="1" applyFill="1" applyBorder="1" applyAlignment="1">
      <alignment horizontal="center" vertical="center"/>
    </xf>
    <xf numFmtId="3" fontId="83" fillId="111" borderId="14" xfId="0" applyNumberFormat="1" applyFont="1" applyFill="1" applyBorder="1" applyAlignment="1">
      <alignment horizontal="center" vertical="center"/>
    </xf>
    <xf numFmtId="0" fontId="82" fillId="111" borderId="14" xfId="0" applyFont="1" applyFill="1" applyBorder="1" applyAlignment="1">
      <alignment horizontal="center" vertical="center"/>
    </xf>
    <xf numFmtId="0" fontId="82" fillId="111" borderId="37" xfId="0" applyFont="1" applyFill="1" applyBorder="1" applyAlignment="1">
      <alignment horizontal="center" vertical="center"/>
    </xf>
    <xf numFmtId="3" fontId="82" fillId="78" borderId="18" xfId="0" applyNumberFormat="1" applyFont="1" applyFill="1" applyBorder="1" applyAlignment="1">
      <alignment horizontal="center" vertical="center"/>
    </xf>
    <xf numFmtId="3" fontId="56" fillId="0" borderId="18" xfId="0" applyNumberFormat="1" applyFont="1" applyFill="1" applyBorder="1" applyAlignment="1">
      <alignment horizontal="center" vertical="center"/>
    </xf>
    <xf numFmtId="3" fontId="53" fillId="0" borderId="14" xfId="0" applyNumberFormat="1" applyFont="1" applyFill="1" applyBorder="1" applyAlignment="1">
      <alignment horizontal="center" vertical="center"/>
    </xf>
    <xf numFmtId="3" fontId="56" fillId="0" borderId="14" xfId="0" applyNumberFormat="1" applyFont="1" applyFill="1" applyBorder="1" applyAlignment="1">
      <alignment horizontal="center" vertical="center"/>
    </xf>
    <xf numFmtId="3" fontId="56" fillId="0" borderId="37" xfId="0" applyNumberFormat="1" applyFont="1" applyFill="1" applyBorder="1" applyAlignment="1">
      <alignment horizontal="center" vertical="center"/>
    </xf>
    <xf numFmtId="3" fontId="63" fillId="0" borderId="0" xfId="0" applyNumberFormat="1" applyFont="1" applyAlignment="1">
      <alignment horizontal="center" vertical="center"/>
    </xf>
    <xf numFmtId="0" fontId="62" fillId="75" borderId="52" xfId="0" applyFont="1" applyFill="1" applyBorder="1" applyAlignment="1">
      <alignment horizontal="center" vertical="center" wrapText="1"/>
    </xf>
    <xf numFmtId="3" fontId="54" fillId="75" borderId="14" xfId="0" applyNumberFormat="1" applyFont="1" applyFill="1" applyBorder="1" applyAlignment="1">
      <alignment horizontal="center" vertical="center"/>
    </xf>
    <xf numFmtId="0" fontId="62" fillId="75" borderId="37" xfId="0" applyFont="1" applyFill="1" applyBorder="1" applyAlignment="1">
      <alignment horizontal="center" vertical="center"/>
    </xf>
    <xf numFmtId="1" fontId="57" fillId="79" borderId="53" xfId="0" applyNumberFormat="1" applyFont="1" applyFill="1" applyBorder="1" applyAlignment="1">
      <alignment horizontal="center" vertical="center"/>
    </xf>
    <xf numFmtId="2" fontId="63" fillId="0" borderId="0" xfId="0" applyNumberFormat="1" applyFont="1" applyAlignment="1">
      <alignment horizontal="center" vertical="center"/>
    </xf>
    <xf numFmtId="0" fontId="61" fillId="0" borderId="54" xfId="0" applyFont="1" applyBorder="1" applyAlignment="1">
      <alignment horizontal="center" vertical="center" wrapText="1"/>
    </xf>
    <xf numFmtId="0" fontId="62" fillId="0" borderId="55" xfId="0" applyFont="1" applyBorder="1" applyAlignment="1">
      <alignment horizontal="center" vertical="center" wrapText="1"/>
    </xf>
    <xf numFmtId="0" fontId="39" fillId="0" borderId="56" xfId="0" applyFont="1" applyFill="1" applyBorder="1" applyAlignment="1">
      <alignment horizontal="center" vertical="center" wrapText="1"/>
    </xf>
    <xf numFmtId="0" fontId="62" fillId="0" borderId="57" xfId="0" applyFont="1" applyBorder="1" applyAlignment="1">
      <alignment horizontal="center" vertical="center" wrapText="1"/>
    </xf>
    <xf numFmtId="1" fontId="57" fillId="79" borderId="58" xfId="0" applyNumberFormat="1" applyFont="1" applyFill="1" applyBorder="1" applyAlignment="1">
      <alignment horizontal="center" vertical="center"/>
    </xf>
    <xf numFmtId="1" fontId="57" fillId="79" borderId="59" xfId="0" applyNumberFormat="1" applyFont="1" applyFill="1" applyBorder="1" applyAlignment="1">
      <alignment horizontal="center" vertical="center"/>
    </xf>
    <xf numFmtId="0" fontId="63" fillId="0" borderId="0" xfId="1698" applyFont="1"/>
    <xf numFmtId="0" fontId="62" fillId="0" borderId="0" xfId="1698" applyFont="1" applyAlignment="1">
      <alignment horizontal="right"/>
    </xf>
    <xf numFmtId="0" fontId="53" fillId="0" borderId="0" xfId="1698" applyFont="1"/>
    <xf numFmtId="0" fontId="54" fillId="0" borderId="0" xfId="1698" applyFont="1"/>
    <xf numFmtId="0" fontId="54" fillId="0" borderId="0" xfId="1698" applyFont="1" applyFill="1"/>
    <xf numFmtId="0" fontId="53" fillId="0" borderId="0" xfId="1698" applyFont="1" applyFill="1"/>
    <xf numFmtId="0" fontId="55" fillId="0" borderId="0" xfId="1698" applyFont="1" applyAlignment="1">
      <alignment wrapText="1"/>
    </xf>
    <xf numFmtId="0" fontId="56" fillId="0" borderId="0" xfId="1698" applyFont="1"/>
    <xf numFmtId="3" fontId="0" fillId="0" borderId="0" xfId="0" applyNumberFormat="1"/>
    <xf numFmtId="4" fontId="0" fillId="0" borderId="0" xfId="0" applyNumberFormat="1"/>
    <xf numFmtId="171" fontId="0" fillId="0" borderId="0" xfId="0" applyNumberFormat="1"/>
    <xf numFmtId="1" fontId="4" fillId="77" borderId="38" xfId="4353" applyNumberFormat="1" applyFont="1" applyFill="1" applyBorder="1" applyAlignment="1">
      <alignment horizontal="center" vertical="center"/>
    </xf>
    <xf numFmtId="1" fontId="33" fillId="78" borderId="17" xfId="4203" applyNumberFormat="1" applyFont="1" applyFill="1" applyBorder="1" applyAlignment="1">
      <alignment horizontal="center" vertical="center" wrapText="1"/>
    </xf>
    <xf numFmtId="0" fontId="40" fillId="0" borderId="63" xfId="4203" applyFont="1" applyBorder="1" applyAlignment="1">
      <alignment horizontal="center" vertical="center" wrapText="1"/>
    </xf>
    <xf numFmtId="0" fontId="33" fillId="0" borderId="40" xfId="4203" applyFont="1" applyBorder="1" applyAlignment="1">
      <alignment horizontal="center" vertical="center" wrapText="1"/>
    </xf>
    <xf numFmtId="0" fontId="4" fillId="77" borderId="39" xfId="4353" applyFont="1" applyFill="1" applyBorder="1" applyAlignment="1">
      <alignment horizontal="center" vertical="center"/>
    </xf>
    <xf numFmtId="0" fontId="4" fillId="77" borderId="40" xfId="4353" applyFont="1" applyFill="1" applyBorder="1" applyAlignment="1">
      <alignment horizontal="center" vertical="center"/>
    </xf>
    <xf numFmtId="0" fontId="4" fillId="77" borderId="41" xfId="4353" applyFont="1" applyFill="1" applyBorder="1" applyAlignment="1">
      <alignment horizontal="center" vertical="center"/>
    </xf>
    <xf numFmtId="0" fontId="33" fillId="0" borderId="39" xfId="4203" applyFont="1" applyBorder="1" applyAlignment="1">
      <alignment horizontal="center" vertical="center" wrapText="1"/>
    </xf>
    <xf numFmtId="0" fontId="33" fillId="78" borderId="17" xfId="4203" applyFont="1" applyFill="1" applyBorder="1" applyAlignment="1">
      <alignment horizontal="center" vertical="center" wrapText="1"/>
    </xf>
    <xf numFmtId="0" fontId="33" fillId="75" borderId="64" xfId="4203" applyFont="1" applyFill="1" applyBorder="1" applyAlignment="1">
      <alignment horizontal="center" vertical="center" wrapText="1"/>
    </xf>
    <xf numFmtId="0" fontId="33" fillId="0" borderId="14" xfId="4203" applyFont="1" applyBorder="1" applyAlignment="1">
      <alignment horizontal="center" vertical="center" wrapText="1"/>
    </xf>
    <xf numFmtId="0" fontId="33" fillId="75" borderId="0" xfId="4203" applyFont="1" applyFill="1" applyBorder="1" applyAlignment="1">
      <alignment horizontal="center" vertical="center" wrapText="1"/>
    </xf>
    <xf numFmtId="0" fontId="33" fillId="75" borderId="65" xfId="4203" applyFont="1" applyFill="1" applyBorder="1" applyAlignment="1">
      <alignment horizontal="center" vertical="center" wrapText="1"/>
    </xf>
    <xf numFmtId="0" fontId="33" fillId="0" borderId="64" xfId="4203" applyFont="1" applyBorder="1" applyAlignment="1">
      <alignment horizontal="center" vertical="center" wrapText="1"/>
    </xf>
    <xf numFmtId="0" fontId="33" fillId="0" borderId="14" xfId="4203" applyFont="1" applyBorder="1" applyAlignment="1">
      <alignment horizontal="center" vertical="center" wrapText="1"/>
    </xf>
    <xf numFmtId="0" fontId="4" fillId="77" borderId="39" xfId="4353" applyFont="1" applyFill="1" applyBorder="1" applyAlignment="1">
      <alignment horizontal="center" vertical="center" wrapText="1"/>
    </xf>
    <xf numFmtId="0" fontId="4" fillId="77" borderId="40" xfId="4353" applyFont="1" applyFill="1" applyBorder="1" applyAlignment="1">
      <alignment horizontal="center" vertical="center" wrapText="1"/>
    </xf>
    <xf numFmtId="0" fontId="4" fillId="77" borderId="41" xfId="4353" applyFont="1" applyFill="1" applyBorder="1" applyAlignment="1">
      <alignment horizontal="center" vertical="center" wrapText="1"/>
    </xf>
    <xf numFmtId="0" fontId="40" fillId="0" borderId="61" xfId="4203" applyFont="1" applyBorder="1" applyAlignment="1">
      <alignment horizontal="center" vertical="center" wrapText="1"/>
    </xf>
    <xf numFmtId="0" fontId="33" fillId="0" borderId="38" xfId="4203" applyFont="1" applyBorder="1" applyAlignment="1">
      <alignment horizontal="center" vertical="center" wrapText="1"/>
    </xf>
    <xf numFmtId="0" fontId="33" fillId="0" borderId="39" xfId="4203" applyFont="1" applyBorder="1" applyAlignment="1">
      <alignment horizontal="center" vertical="center" wrapText="1"/>
    </xf>
    <xf numFmtId="0" fontId="0" fillId="78" borderId="20" xfId="4203" applyFont="1" applyFill="1" applyBorder="1" applyAlignment="1">
      <alignment horizontal="center" vertical="center" wrapText="1"/>
    </xf>
    <xf numFmtId="0" fontId="33" fillId="78" borderId="20" xfId="4203" applyFont="1" applyFill="1" applyBorder="1" applyAlignment="1">
      <alignment horizontal="center" vertical="center" wrapText="1"/>
    </xf>
    <xf numFmtId="0" fontId="33" fillId="78" borderId="17" xfId="4203" applyFont="1" applyFill="1" applyBorder="1" applyAlignment="1">
      <alignment horizontal="center" vertical="center" wrapText="1"/>
    </xf>
    <xf numFmtId="0" fontId="4" fillId="75" borderId="39" xfId="4203" applyFont="1" applyFill="1" applyBorder="1" applyAlignment="1">
      <alignment horizontal="center" vertical="center"/>
    </xf>
    <xf numFmtId="0" fontId="4" fillId="75" borderId="40" xfId="4203" applyFont="1" applyFill="1" applyBorder="1" applyAlignment="1">
      <alignment horizontal="center" vertical="center"/>
    </xf>
    <xf numFmtId="0" fontId="4" fillId="75" borderId="41" xfId="4203" applyFont="1" applyFill="1" applyBorder="1" applyAlignment="1">
      <alignment horizontal="center" vertical="center"/>
    </xf>
    <xf numFmtId="0" fontId="33" fillId="0" borderId="14" xfId="4203" applyFont="1" applyBorder="1" applyAlignment="1">
      <alignment horizontal="center" vertical="center"/>
    </xf>
    <xf numFmtId="0" fontId="40" fillId="0" borderId="60" xfId="4203" applyFont="1" applyBorder="1" applyAlignment="1">
      <alignment horizontal="center" vertical="center" wrapText="1"/>
    </xf>
    <xf numFmtId="0" fontId="40" fillId="0" borderId="62" xfId="4203" applyFont="1" applyBorder="1" applyAlignment="1">
      <alignment horizontal="center" vertical="center" wrapText="1"/>
    </xf>
    <xf numFmtId="0" fontId="0" fillId="78" borderId="42" xfId="4203" applyFont="1" applyFill="1" applyBorder="1" applyAlignment="1">
      <alignment horizontal="center" vertical="center" wrapText="1"/>
    </xf>
    <xf numFmtId="0" fontId="59" fillId="0" borderId="27" xfId="0" applyFont="1" applyFill="1" applyBorder="1" applyAlignment="1">
      <alignment horizontal="center" vertical="center" wrapText="1"/>
    </xf>
    <xf numFmtId="0" fontId="59" fillId="0" borderId="20" xfId="0" applyFont="1" applyFill="1" applyBorder="1" applyAlignment="1">
      <alignment horizontal="center" vertical="center"/>
    </xf>
    <xf numFmtId="0" fontId="59" fillId="0" borderId="37" xfId="0" applyFont="1" applyFill="1" applyBorder="1" applyAlignment="1">
      <alignment horizontal="center" vertical="center"/>
    </xf>
    <xf numFmtId="0" fontId="61" fillId="0" borderId="14" xfId="0" applyFont="1" applyBorder="1" applyAlignment="1">
      <alignment horizontal="center" vertical="center" wrapText="1"/>
    </xf>
    <xf numFmtId="0" fontId="58" fillId="0" borderId="15" xfId="0" applyFont="1" applyBorder="1" applyAlignment="1">
      <alignment horizontal="center" vertical="center" wrapText="1"/>
    </xf>
    <xf numFmtId="0" fontId="58" fillId="0" borderId="16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59" fillId="0" borderId="27" xfId="0" applyFont="1" applyFill="1" applyBorder="1" applyAlignment="1">
      <alignment horizontal="center" vertical="center"/>
    </xf>
    <xf numFmtId="0" fontId="61" fillId="0" borderId="23" xfId="0" applyFont="1" applyBorder="1" applyAlignment="1">
      <alignment horizontal="center" vertical="center" wrapText="1"/>
    </xf>
    <xf numFmtId="0" fontId="61" fillId="0" borderId="26" xfId="0" applyFont="1" applyBorder="1" applyAlignment="1">
      <alignment horizontal="center" vertical="center" wrapText="1"/>
    </xf>
    <xf numFmtId="0" fontId="61" fillId="0" borderId="19" xfId="0" applyFont="1" applyBorder="1" applyAlignment="1">
      <alignment horizontal="center" vertical="center" wrapText="1"/>
    </xf>
    <xf numFmtId="0" fontId="61" fillId="0" borderId="15" xfId="0" applyFont="1" applyBorder="1" applyAlignment="1">
      <alignment horizontal="center" vertical="center" wrapText="1"/>
    </xf>
    <xf numFmtId="0" fontId="61" fillId="0" borderId="21" xfId="0" applyFont="1" applyBorder="1" applyAlignment="1">
      <alignment horizontal="center" vertical="center" wrapText="1"/>
    </xf>
    <xf numFmtId="0" fontId="38" fillId="0" borderId="45" xfId="0" applyFont="1" applyBorder="1" applyAlignment="1">
      <alignment horizontal="center" vertical="center" wrapText="1"/>
    </xf>
    <xf numFmtId="0" fontId="59" fillId="0" borderId="46" xfId="0" applyFont="1" applyFill="1" applyBorder="1" applyAlignment="1">
      <alignment horizontal="center" vertical="center" wrapText="1"/>
    </xf>
    <xf numFmtId="0" fontId="59" fillId="0" borderId="47" xfId="0" applyFont="1" applyFill="1" applyBorder="1" applyAlignment="1">
      <alignment horizontal="center" vertical="center"/>
    </xf>
    <xf numFmtId="0" fontId="59" fillId="0" borderId="48" xfId="0" applyFont="1" applyFill="1" applyBorder="1" applyAlignment="1">
      <alignment horizontal="center" vertical="center"/>
    </xf>
    <xf numFmtId="0" fontId="61" fillId="0" borderId="50" xfId="0" applyFont="1" applyBorder="1" applyAlignment="1">
      <alignment horizontal="center" vertical="center" wrapText="1"/>
    </xf>
    <xf numFmtId="0" fontId="61" fillId="0" borderId="51" xfId="0" applyFont="1" applyBorder="1" applyAlignment="1">
      <alignment horizontal="center" vertical="center" wrapText="1"/>
    </xf>
    <xf numFmtId="0" fontId="61" fillId="0" borderId="49" xfId="0" applyFont="1" applyBorder="1" applyAlignment="1">
      <alignment horizontal="center" vertical="center" wrapText="1"/>
    </xf>
    <xf numFmtId="0" fontId="58" fillId="0" borderId="43" xfId="0" applyFont="1" applyBorder="1" applyAlignment="1">
      <alignment horizontal="center" vertical="center" wrapText="1"/>
    </xf>
    <xf numFmtId="0" fontId="58" fillId="0" borderId="49" xfId="0" applyFont="1" applyBorder="1" applyAlignment="1">
      <alignment horizontal="center" vertical="center" wrapText="1"/>
    </xf>
    <xf numFmtId="0" fontId="38" fillId="0" borderId="44" xfId="0" applyFont="1" applyBorder="1" applyAlignment="1">
      <alignment horizontal="center" vertical="center" wrapText="1"/>
    </xf>
    <xf numFmtId="0" fontId="58" fillId="0" borderId="44" xfId="0" applyFont="1" applyBorder="1" applyAlignment="1">
      <alignment horizontal="center" vertical="center" wrapText="1"/>
    </xf>
    <xf numFmtId="0" fontId="55" fillId="0" borderId="0" xfId="1698" applyFont="1" applyAlignment="1">
      <alignment horizontal="center" wrapText="1"/>
    </xf>
    <xf numFmtId="0" fontId="59" fillId="77" borderId="27" xfId="0" applyFont="1" applyFill="1" applyBorder="1" applyAlignment="1">
      <alignment horizontal="center" vertical="center"/>
    </xf>
    <xf numFmtId="0" fontId="59" fillId="77" borderId="20" xfId="0" applyFont="1" applyFill="1" applyBorder="1" applyAlignment="1">
      <alignment horizontal="center" vertical="center"/>
    </xf>
    <xf numFmtId="0" fontId="59" fillId="77" borderId="37" xfId="0" applyFont="1" applyFill="1" applyBorder="1" applyAlignment="1">
      <alignment horizontal="center" vertical="center"/>
    </xf>
    <xf numFmtId="0" fontId="59" fillId="77" borderId="27" xfId="0" applyFont="1" applyFill="1" applyBorder="1" applyAlignment="1">
      <alignment horizontal="center" vertical="center" wrapText="1"/>
    </xf>
  </cellXfs>
  <cellStyles count="4389">
    <cellStyle name="20% - Accent1" xfId="1"/>
    <cellStyle name="20% - Accent1 2" xfId="2088"/>
    <cellStyle name="20% - Accent1 2 2" xfId="2781"/>
    <cellStyle name="20% - Accent1 3" xfId="2782"/>
    <cellStyle name="20% - Accent2" xfId="2"/>
    <cellStyle name="20% - Accent2 2" xfId="2089"/>
    <cellStyle name="20% - Accent2 2 2" xfId="2783"/>
    <cellStyle name="20% - Accent2 3" xfId="2784"/>
    <cellStyle name="20% - Accent3" xfId="3"/>
    <cellStyle name="20% - Accent3 2" xfId="2090"/>
    <cellStyle name="20% - Accent3 2 2" xfId="2785"/>
    <cellStyle name="20% - Accent3 3" xfId="2786"/>
    <cellStyle name="20% - Accent3 4" xfId="2787"/>
    <cellStyle name="20% - Accent4" xfId="4"/>
    <cellStyle name="20% - Accent4 2" xfId="2091"/>
    <cellStyle name="20% - Accent4 2 2" xfId="2788"/>
    <cellStyle name="20% - Accent4 3" xfId="2789"/>
    <cellStyle name="20% - Accent5" xfId="5"/>
    <cellStyle name="20% - Accent5 2" xfId="2092"/>
    <cellStyle name="20% - Accent5 2 2" xfId="2790"/>
    <cellStyle name="20% - Accent5 3" xfId="2791"/>
    <cellStyle name="20% - Accent6" xfId="6"/>
    <cellStyle name="20% - Accent6 2" xfId="2093"/>
    <cellStyle name="20% - Accent6 2 2" xfId="2792"/>
    <cellStyle name="20% - Accent6 3" xfId="2793"/>
    <cellStyle name="20% - Акцент1 1" xfId="7"/>
    <cellStyle name="20% - Акцент1 1 1" xfId="8"/>
    <cellStyle name="20% - Акцент1 1 1 2" xfId="9"/>
    <cellStyle name="20% - Акцент1 1 1 2 2" xfId="2096"/>
    <cellStyle name="20% - Акцент1 1 1 2 2 2" xfId="2794"/>
    <cellStyle name="20% - Акцент1 1 1 2 3" xfId="2795"/>
    <cellStyle name="20% - Акцент1 1 1 3" xfId="2095"/>
    <cellStyle name="20% - Акцент1 1 1 3 2" xfId="2796"/>
    <cellStyle name="20% - Акцент1 1 1 4" xfId="2797"/>
    <cellStyle name="20% - Акцент1 1 10" xfId="10"/>
    <cellStyle name="20% - Акцент1 1 10 2" xfId="11"/>
    <cellStyle name="20% - Акцент1 1 10 2 2" xfId="2098"/>
    <cellStyle name="20% - Акцент1 1 10 2 2 2" xfId="2798"/>
    <cellStyle name="20% - Акцент1 1 10 2 3" xfId="2799"/>
    <cellStyle name="20% - Акцент1 1 10 3" xfId="2097"/>
    <cellStyle name="20% - Акцент1 1 10 3 2" xfId="2800"/>
    <cellStyle name="20% - Акцент1 1 10 4" xfId="2801"/>
    <cellStyle name="20% - Акцент1 1 11" xfId="12"/>
    <cellStyle name="20% - Акцент1 1 11 2" xfId="13"/>
    <cellStyle name="20% - Акцент1 1 11 2 2" xfId="2100"/>
    <cellStyle name="20% - Акцент1 1 11 2 2 2" xfId="2802"/>
    <cellStyle name="20% - Акцент1 1 11 2 3" xfId="2803"/>
    <cellStyle name="20% - Акцент1 1 11 3" xfId="2099"/>
    <cellStyle name="20% - Акцент1 1 11 3 2" xfId="2804"/>
    <cellStyle name="20% - Акцент1 1 11 4" xfId="2805"/>
    <cellStyle name="20% - Акцент1 1 12" xfId="14"/>
    <cellStyle name="20% - Акцент1 1 12 2" xfId="2101"/>
    <cellStyle name="20% - Акцент1 1 12 2 2" xfId="2806"/>
    <cellStyle name="20% - Акцент1 1 12 3" xfId="2807"/>
    <cellStyle name="20% - Акцент1 1 13" xfId="2094"/>
    <cellStyle name="20% - Акцент1 1 13 2" xfId="2808"/>
    <cellStyle name="20% - Акцент1 1 14" xfId="2809"/>
    <cellStyle name="20% - Акцент1 1 2" xfId="15"/>
    <cellStyle name="20% - Акцент1 1 2 2" xfId="16"/>
    <cellStyle name="20% - Акцент1 1 2 2 2" xfId="2103"/>
    <cellStyle name="20% - Акцент1 1 2 2 2 2" xfId="2810"/>
    <cellStyle name="20% - Акцент1 1 2 2 3" xfId="2811"/>
    <cellStyle name="20% - Акцент1 1 2 3" xfId="2102"/>
    <cellStyle name="20% - Акцент1 1 2 3 2" xfId="2812"/>
    <cellStyle name="20% - Акцент1 1 2 4" xfId="2813"/>
    <cellStyle name="20% - Акцент1 1 3" xfId="17"/>
    <cellStyle name="20% - Акцент1 1 3 2" xfId="18"/>
    <cellStyle name="20% - Акцент1 1 3 2 2" xfId="2105"/>
    <cellStyle name="20% - Акцент1 1 3 2 2 2" xfId="2814"/>
    <cellStyle name="20% - Акцент1 1 3 2 3" xfId="2815"/>
    <cellStyle name="20% - Акцент1 1 3 3" xfId="2104"/>
    <cellStyle name="20% - Акцент1 1 3 3 2" xfId="2816"/>
    <cellStyle name="20% - Акцент1 1 3 4" xfId="2817"/>
    <cellStyle name="20% - Акцент1 1 4" xfId="19"/>
    <cellStyle name="20% - Акцент1 1 4 2" xfId="20"/>
    <cellStyle name="20% - Акцент1 1 4 2 2" xfId="2107"/>
    <cellStyle name="20% - Акцент1 1 4 2 2 2" xfId="2818"/>
    <cellStyle name="20% - Акцент1 1 4 2 3" xfId="2819"/>
    <cellStyle name="20% - Акцент1 1 4 3" xfId="2106"/>
    <cellStyle name="20% - Акцент1 1 4 3 2" xfId="2820"/>
    <cellStyle name="20% - Акцент1 1 4 4" xfId="2821"/>
    <cellStyle name="20% - Акцент1 1 5" xfId="21"/>
    <cellStyle name="20% - Акцент1 1 5 2" xfId="22"/>
    <cellStyle name="20% - Акцент1 1 5 2 2" xfId="2109"/>
    <cellStyle name="20% - Акцент1 1 5 2 2 2" xfId="2822"/>
    <cellStyle name="20% - Акцент1 1 5 2 3" xfId="2823"/>
    <cellStyle name="20% - Акцент1 1 5 3" xfId="2108"/>
    <cellStyle name="20% - Акцент1 1 5 3 2" xfId="2824"/>
    <cellStyle name="20% - Акцент1 1 5 4" xfId="2825"/>
    <cellStyle name="20% - Акцент1 1 6" xfId="23"/>
    <cellStyle name="20% - Акцент1 1 6 2" xfId="24"/>
    <cellStyle name="20% - Акцент1 1 6 2 2" xfId="2111"/>
    <cellStyle name="20% - Акцент1 1 6 2 2 2" xfId="2826"/>
    <cellStyle name="20% - Акцент1 1 6 2 3" xfId="2827"/>
    <cellStyle name="20% - Акцент1 1 6 3" xfId="2110"/>
    <cellStyle name="20% - Акцент1 1 6 3 2" xfId="2828"/>
    <cellStyle name="20% - Акцент1 1 6 4" xfId="2829"/>
    <cellStyle name="20% - Акцент1 1 7" xfId="25"/>
    <cellStyle name="20% - Акцент1 1 7 2" xfId="26"/>
    <cellStyle name="20% - Акцент1 1 7 2 2" xfId="2113"/>
    <cellStyle name="20% - Акцент1 1 7 2 2 2" xfId="2830"/>
    <cellStyle name="20% - Акцент1 1 7 2 3" xfId="2831"/>
    <cellStyle name="20% - Акцент1 1 7 3" xfId="2112"/>
    <cellStyle name="20% - Акцент1 1 7 3 2" xfId="2832"/>
    <cellStyle name="20% - Акцент1 1 7 4" xfId="2833"/>
    <cellStyle name="20% - Акцент1 1 8" xfId="27"/>
    <cellStyle name="20% - Акцент1 1 8 2" xfId="28"/>
    <cellStyle name="20% - Акцент1 1 8 2 2" xfId="2115"/>
    <cellStyle name="20% - Акцент1 1 8 2 2 2" xfId="2834"/>
    <cellStyle name="20% - Акцент1 1 8 2 3" xfId="2835"/>
    <cellStyle name="20% - Акцент1 1 8 3" xfId="2114"/>
    <cellStyle name="20% - Акцент1 1 8 3 2" xfId="2836"/>
    <cellStyle name="20% - Акцент1 1 8 4" xfId="2837"/>
    <cellStyle name="20% - Акцент1 1 9" xfId="29"/>
    <cellStyle name="20% - Акцент1 1 9 2" xfId="30"/>
    <cellStyle name="20% - Акцент1 1 9 2 2" xfId="2117"/>
    <cellStyle name="20% - Акцент1 1 9 2 2 2" xfId="2838"/>
    <cellStyle name="20% - Акцент1 1 9 2 3" xfId="2839"/>
    <cellStyle name="20% - Акцент1 1 9 3" xfId="2116"/>
    <cellStyle name="20% - Акцент1 1 9 3 2" xfId="2840"/>
    <cellStyle name="20% - Акцент1 1 9 4" xfId="2841"/>
    <cellStyle name="20% - Акцент1 10" xfId="31"/>
    <cellStyle name="20% - Акцент1 10 2" xfId="32"/>
    <cellStyle name="20% - Акцент1 10 2 2" xfId="2119"/>
    <cellStyle name="20% - Акцент1 10 2 2 2" xfId="2842"/>
    <cellStyle name="20% - Акцент1 10 2 3" xfId="2843"/>
    <cellStyle name="20% - Акцент1 10 3" xfId="2118"/>
    <cellStyle name="20% - Акцент1 10 3 2" xfId="2844"/>
    <cellStyle name="20% - Акцент1 10 4" xfId="2845"/>
    <cellStyle name="20% - Акцент1 11" xfId="33"/>
    <cellStyle name="20% - Акцент1 11 2" xfId="34"/>
    <cellStyle name="20% - Акцент1 11 2 2" xfId="2121"/>
    <cellStyle name="20% - Акцент1 11 2 2 2" xfId="2846"/>
    <cellStyle name="20% - Акцент1 11 2 3" xfId="2847"/>
    <cellStyle name="20% - Акцент1 11 3" xfId="2120"/>
    <cellStyle name="20% - Акцент1 11 3 2" xfId="2848"/>
    <cellStyle name="20% - Акцент1 11 4" xfId="2849"/>
    <cellStyle name="20% - Акцент1 12" xfId="35"/>
    <cellStyle name="20% - Акцент1 12 2" xfId="2122"/>
    <cellStyle name="20% - Акцент1 12 2 2" xfId="2850"/>
    <cellStyle name="20% - Акцент1 12 3" xfId="2851"/>
    <cellStyle name="20% - Акцент1 13" xfId="4205"/>
    <cellStyle name="20% - Акцент1 14" xfId="4206"/>
    <cellStyle name="20% - Акцент1 2" xfId="36"/>
    <cellStyle name="20% - Акцент1 2 2" xfId="37"/>
    <cellStyle name="20% - Акцент1 2 2 2" xfId="2124"/>
    <cellStyle name="20% - Акцент1 2 2 2 2" xfId="2852"/>
    <cellStyle name="20% - Акцент1 2 2 3" xfId="2853"/>
    <cellStyle name="20% - Акцент1 2 3" xfId="2123"/>
    <cellStyle name="20% - Акцент1 2 3 2" xfId="2854"/>
    <cellStyle name="20% - Акцент1 2 4" xfId="2855"/>
    <cellStyle name="20% - Акцент1 2_загрузка по периодам" xfId="38"/>
    <cellStyle name="20% - Акцент1 3" xfId="39"/>
    <cellStyle name="20% - Акцент1 3 2" xfId="40"/>
    <cellStyle name="20% - Акцент1 3 2 2" xfId="2126"/>
    <cellStyle name="20% - Акцент1 3 2 2 2" xfId="2856"/>
    <cellStyle name="20% - Акцент1 3 2 3" xfId="2857"/>
    <cellStyle name="20% - Акцент1 3 3" xfId="2125"/>
    <cellStyle name="20% - Акцент1 3 3 2" xfId="2858"/>
    <cellStyle name="20% - Акцент1 3 4" xfId="2859"/>
    <cellStyle name="20% - Акцент1 4" xfId="41"/>
    <cellStyle name="20% - Акцент1 4 2" xfId="42"/>
    <cellStyle name="20% - Акцент1 4 2 2" xfId="2128"/>
    <cellStyle name="20% - Акцент1 4 2 2 2" xfId="2860"/>
    <cellStyle name="20% - Акцент1 4 2 3" xfId="2861"/>
    <cellStyle name="20% - Акцент1 4 3" xfId="2127"/>
    <cellStyle name="20% - Акцент1 4 3 2" xfId="2862"/>
    <cellStyle name="20% - Акцент1 4 4" xfId="2863"/>
    <cellStyle name="20% - Акцент1 5" xfId="43"/>
    <cellStyle name="20% - Акцент1 5 2" xfId="44"/>
    <cellStyle name="20% - Акцент1 5 2 2" xfId="2130"/>
    <cellStyle name="20% - Акцент1 5 2 2 2" xfId="2864"/>
    <cellStyle name="20% - Акцент1 5 2 3" xfId="2865"/>
    <cellStyle name="20% - Акцент1 5 3" xfId="2129"/>
    <cellStyle name="20% - Акцент1 5 3 2" xfId="2866"/>
    <cellStyle name="20% - Акцент1 5 4" xfId="2867"/>
    <cellStyle name="20% - Акцент1 6" xfId="45"/>
    <cellStyle name="20% - Акцент1 6 2" xfId="46"/>
    <cellStyle name="20% - Акцент1 6 2 2" xfId="2132"/>
    <cellStyle name="20% - Акцент1 6 2 2 2" xfId="2868"/>
    <cellStyle name="20% - Акцент1 6 2 3" xfId="2869"/>
    <cellStyle name="20% - Акцент1 6 3" xfId="2131"/>
    <cellStyle name="20% - Акцент1 6 3 2" xfId="2870"/>
    <cellStyle name="20% - Акцент1 6 4" xfId="2871"/>
    <cellStyle name="20% - Акцент1 7" xfId="47"/>
    <cellStyle name="20% - Акцент1 7 2" xfId="48"/>
    <cellStyle name="20% - Акцент1 7 2 2" xfId="2134"/>
    <cellStyle name="20% - Акцент1 7 2 2 2" xfId="2872"/>
    <cellStyle name="20% - Акцент1 7 2 3" xfId="2873"/>
    <cellStyle name="20% - Акцент1 7 3" xfId="2133"/>
    <cellStyle name="20% - Акцент1 7 3 2" xfId="2874"/>
    <cellStyle name="20% - Акцент1 7 4" xfId="2875"/>
    <cellStyle name="20% - Акцент1 8" xfId="49"/>
    <cellStyle name="20% - Акцент1 8 2" xfId="50"/>
    <cellStyle name="20% - Акцент1 8 2 2" xfId="2136"/>
    <cellStyle name="20% - Акцент1 8 2 2 2" xfId="2876"/>
    <cellStyle name="20% - Акцент1 8 2 3" xfId="2877"/>
    <cellStyle name="20% - Акцент1 8 3" xfId="2135"/>
    <cellStyle name="20% - Акцент1 8 3 2" xfId="2878"/>
    <cellStyle name="20% - Акцент1 8 4" xfId="2879"/>
    <cellStyle name="20% - Акцент1 9" xfId="51"/>
    <cellStyle name="20% - Акцент1 9 2" xfId="52"/>
    <cellStyle name="20% - Акцент1 9 2 2" xfId="2138"/>
    <cellStyle name="20% - Акцент1 9 2 2 2" xfId="2880"/>
    <cellStyle name="20% - Акцент1 9 2 3" xfId="2881"/>
    <cellStyle name="20% - Акцент1 9 3" xfId="2137"/>
    <cellStyle name="20% - Акцент1 9 3 2" xfId="2882"/>
    <cellStyle name="20% - Акцент1 9 4" xfId="2883"/>
    <cellStyle name="20% - Акцент2 1" xfId="53"/>
    <cellStyle name="20% - Акцент2 1 1" xfId="54"/>
    <cellStyle name="20% - Акцент2 1 1 2" xfId="55"/>
    <cellStyle name="20% - Акцент2 1 1 2 2" xfId="2141"/>
    <cellStyle name="20% - Акцент2 1 1 2 2 2" xfId="2884"/>
    <cellStyle name="20% - Акцент2 1 1 2 3" xfId="2885"/>
    <cellStyle name="20% - Акцент2 1 1 3" xfId="2140"/>
    <cellStyle name="20% - Акцент2 1 1 3 2" xfId="2886"/>
    <cellStyle name="20% - Акцент2 1 1 4" xfId="2887"/>
    <cellStyle name="20% - Акцент2 1 10" xfId="56"/>
    <cellStyle name="20% - Акцент2 1 10 2" xfId="57"/>
    <cellStyle name="20% - Акцент2 1 10 2 2" xfId="2143"/>
    <cellStyle name="20% - Акцент2 1 10 2 2 2" xfId="2888"/>
    <cellStyle name="20% - Акцент2 1 10 2 3" xfId="2889"/>
    <cellStyle name="20% - Акцент2 1 10 3" xfId="2142"/>
    <cellStyle name="20% - Акцент2 1 10 3 2" xfId="2890"/>
    <cellStyle name="20% - Акцент2 1 10 4" xfId="2891"/>
    <cellStyle name="20% - Акцент2 1 11" xfId="58"/>
    <cellStyle name="20% - Акцент2 1 11 2" xfId="59"/>
    <cellStyle name="20% - Акцент2 1 11 2 2" xfId="2145"/>
    <cellStyle name="20% - Акцент2 1 11 2 2 2" xfId="2892"/>
    <cellStyle name="20% - Акцент2 1 11 2 3" xfId="2893"/>
    <cellStyle name="20% - Акцент2 1 11 3" xfId="2144"/>
    <cellStyle name="20% - Акцент2 1 11 3 2" xfId="2894"/>
    <cellStyle name="20% - Акцент2 1 11 4" xfId="2895"/>
    <cellStyle name="20% - Акцент2 1 12" xfId="60"/>
    <cellStyle name="20% - Акцент2 1 12 2" xfId="2146"/>
    <cellStyle name="20% - Акцент2 1 12 2 2" xfId="2896"/>
    <cellStyle name="20% - Акцент2 1 12 3" xfId="2897"/>
    <cellStyle name="20% - Акцент2 1 13" xfId="2139"/>
    <cellStyle name="20% - Акцент2 1 13 2" xfId="2898"/>
    <cellStyle name="20% - Акцент2 1 14" xfId="2899"/>
    <cellStyle name="20% - Акцент2 1 2" xfId="61"/>
    <cellStyle name="20% - Акцент2 1 2 2" xfId="62"/>
    <cellStyle name="20% - Акцент2 1 2 2 2" xfId="2148"/>
    <cellStyle name="20% - Акцент2 1 2 2 2 2" xfId="2900"/>
    <cellStyle name="20% - Акцент2 1 2 2 3" xfId="2901"/>
    <cellStyle name="20% - Акцент2 1 2 3" xfId="2147"/>
    <cellStyle name="20% - Акцент2 1 2 3 2" xfId="2902"/>
    <cellStyle name="20% - Акцент2 1 2 4" xfId="2903"/>
    <cellStyle name="20% - Акцент2 1 3" xfId="63"/>
    <cellStyle name="20% - Акцент2 1 3 2" xfId="64"/>
    <cellStyle name="20% - Акцент2 1 3 2 2" xfId="2150"/>
    <cellStyle name="20% - Акцент2 1 3 2 2 2" xfId="2904"/>
    <cellStyle name="20% - Акцент2 1 3 2 3" xfId="2905"/>
    <cellStyle name="20% - Акцент2 1 3 3" xfId="2149"/>
    <cellStyle name="20% - Акцент2 1 3 3 2" xfId="2906"/>
    <cellStyle name="20% - Акцент2 1 3 4" xfId="2907"/>
    <cellStyle name="20% - Акцент2 1 4" xfId="65"/>
    <cellStyle name="20% - Акцент2 1 4 2" xfId="66"/>
    <cellStyle name="20% - Акцент2 1 4 2 2" xfId="2152"/>
    <cellStyle name="20% - Акцент2 1 4 2 2 2" xfId="2908"/>
    <cellStyle name="20% - Акцент2 1 4 2 3" xfId="2909"/>
    <cellStyle name="20% - Акцент2 1 4 3" xfId="2151"/>
    <cellStyle name="20% - Акцент2 1 4 3 2" xfId="2910"/>
    <cellStyle name="20% - Акцент2 1 4 4" xfId="2911"/>
    <cellStyle name="20% - Акцент2 1 5" xfId="67"/>
    <cellStyle name="20% - Акцент2 1 5 2" xfId="68"/>
    <cellStyle name="20% - Акцент2 1 5 2 2" xfId="2154"/>
    <cellStyle name="20% - Акцент2 1 5 2 2 2" xfId="2912"/>
    <cellStyle name="20% - Акцент2 1 5 2 3" xfId="2913"/>
    <cellStyle name="20% - Акцент2 1 5 3" xfId="2153"/>
    <cellStyle name="20% - Акцент2 1 5 3 2" xfId="2914"/>
    <cellStyle name="20% - Акцент2 1 5 4" xfId="2915"/>
    <cellStyle name="20% - Акцент2 1 6" xfId="69"/>
    <cellStyle name="20% - Акцент2 1 6 2" xfId="70"/>
    <cellStyle name="20% - Акцент2 1 6 2 2" xfId="2156"/>
    <cellStyle name="20% - Акцент2 1 6 2 2 2" xfId="2916"/>
    <cellStyle name="20% - Акцент2 1 6 2 3" xfId="2917"/>
    <cellStyle name="20% - Акцент2 1 6 3" xfId="2155"/>
    <cellStyle name="20% - Акцент2 1 6 3 2" xfId="2918"/>
    <cellStyle name="20% - Акцент2 1 6 4" xfId="2919"/>
    <cellStyle name="20% - Акцент2 1 7" xfId="71"/>
    <cellStyle name="20% - Акцент2 1 7 2" xfId="72"/>
    <cellStyle name="20% - Акцент2 1 7 2 2" xfId="2158"/>
    <cellStyle name="20% - Акцент2 1 7 2 2 2" xfId="2920"/>
    <cellStyle name="20% - Акцент2 1 7 2 3" xfId="2921"/>
    <cellStyle name="20% - Акцент2 1 7 3" xfId="2157"/>
    <cellStyle name="20% - Акцент2 1 7 3 2" xfId="2922"/>
    <cellStyle name="20% - Акцент2 1 7 4" xfId="2923"/>
    <cellStyle name="20% - Акцент2 1 8" xfId="73"/>
    <cellStyle name="20% - Акцент2 1 8 2" xfId="74"/>
    <cellStyle name="20% - Акцент2 1 8 2 2" xfId="2160"/>
    <cellStyle name="20% - Акцент2 1 8 2 2 2" xfId="2924"/>
    <cellStyle name="20% - Акцент2 1 8 2 3" xfId="2925"/>
    <cellStyle name="20% - Акцент2 1 8 3" xfId="2159"/>
    <cellStyle name="20% - Акцент2 1 8 3 2" xfId="2926"/>
    <cellStyle name="20% - Акцент2 1 8 4" xfId="2927"/>
    <cellStyle name="20% - Акцент2 1 9" xfId="75"/>
    <cellStyle name="20% - Акцент2 1 9 2" xfId="76"/>
    <cellStyle name="20% - Акцент2 1 9 2 2" xfId="2162"/>
    <cellStyle name="20% - Акцент2 1 9 2 2 2" xfId="2928"/>
    <cellStyle name="20% - Акцент2 1 9 2 3" xfId="2929"/>
    <cellStyle name="20% - Акцент2 1 9 3" xfId="2161"/>
    <cellStyle name="20% - Акцент2 1 9 3 2" xfId="2930"/>
    <cellStyle name="20% - Акцент2 1 9 4" xfId="2931"/>
    <cellStyle name="20% - Акцент2 10" xfId="77"/>
    <cellStyle name="20% - Акцент2 10 2" xfId="78"/>
    <cellStyle name="20% - Акцент2 10 2 2" xfId="2164"/>
    <cellStyle name="20% - Акцент2 10 2 2 2" xfId="2932"/>
    <cellStyle name="20% - Акцент2 10 2 3" xfId="2933"/>
    <cellStyle name="20% - Акцент2 10 3" xfId="2163"/>
    <cellStyle name="20% - Акцент2 10 3 2" xfId="2934"/>
    <cellStyle name="20% - Акцент2 10 4" xfId="2935"/>
    <cellStyle name="20% - Акцент2 11" xfId="79"/>
    <cellStyle name="20% - Акцент2 11 2" xfId="80"/>
    <cellStyle name="20% - Акцент2 11 2 2" xfId="2166"/>
    <cellStyle name="20% - Акцент2 11 2 2 2" xfId="2936"/>
    <cellStyle name="20% - Акцент2 11 2 3" xfId="2937"/>
    <cellStyle name="20% - Акцент2 11 3" xfId="2165"/>
    <cellStyle name="20% - Акцент2 11 3 2" xfId="2938"/>
    <cellStyle name="20% - Акцент2 11 4" xfId="2939"/>
    <cellStyle name="20% - Акцент2 12" xfId="81"/>
    <cellStyle name="20% - Акцент2 12 2" xfId="2167"/>
    <cellStyle name="20% - Акцент2 12 2 2" xfId="2940"/>
    <cellStyle name="20% - Акцент2 12 3" xfId="2941"/>
    <cellStyle name="20% - Акцент2 13" xfId="4207"/>
    <cellStyle name="20% - Акцент2 14" xfId="4208"/>
    <cellStyle name="20% - Акцент2 2" xfId="82"/>
    <cellStyle name="20% - Акцент2 2 2" xfId="83"/>
    <cellStyle name="20% - Акцент2 2 2 2" xfId="2169"/>
    <cellStyle name="20% - Акцент2 2 2 2 2" xfId="2942"/>
    <cellStyle name="20% - Акцент2 2 2 3" xfId="2943"/>
    <cellStyle name="20% - Акцент2 2 3" xfId="2168"/>
    <cellStyle name="20% - Акцент2 2 3 2" xfId="2944"/>
    <cellStyle name="20% - Акцент2 2 4" xfId="2945"/>
    <cellStyle name="20% - Акцент2 2_загрузка по периодам" xfId="84"/>
    <cellStyle name="20% - Акцент2 3" xfId="85"/>
    <cellStyle name="20% - Акцент2 3 2" xfId="86"/>
    <cellStyle name="20% - Акцент2 3 2 2" xfId="2171"/>
    <cellStyle name="20% - Акцент2 3 2 2 2" xfId="2946"/>
    <cellStyle name="20% - Акцент2 3 2 3" xfId="2947"/>
    <cellStyle name="20% - Акцент2 3 3" xfId="2170"/>
    <cellStyle name="20% - Акцент2 3 3 2" xfId="2948"/>
    <cellStyle name="20% - Акцент2 3 4" xfId="2949"/>
    <cellStyle name="20% - Акцент2 4" xfId="87"/>
    <cellStyle name="20% - Акцент2 4 2" xfId="88"/>
    <cellStyle name="20% - Акцент2 4 2 2" xfId="2173"/>
    <cellStyle name="20% - Акцент2 4 2 2 2" xfId="2950"/>
    <cellStyle name="20% - Акцент2 4 2 3" xfId="2951"/>
    <cellStyle name="20% - Акцент2 4 3" xfId="2172"/>
    <cellStyle name="20% - Акцент2 4 3 2" xfId="2952"/>
    <cellStyle name="20% - Акцент2 4 4" xfId="2953"/>
    <cellStyle name="20% - Акцент2 5" xfId="89"/>
    <cellStyle name="20% - Акцент2 5 2" xfId="90"/>
    <cellStyle name="20% - Акцент2 5 2 2" xfId="2175"/>
    <cellStyle name="20% - Акцент2 5 2 2 2" xfId="2954"/>
    <cellStyle name="20% - Акцент2 5 2 3" xfId="2955"/>
    <cellStyle name="20% - Акцент2 5 3" xfId="2174"/>
    <cellStyle name="20% - Акцент2 5 3 2" xfId="2956"/>
    <cellStyle name="20% - Акцент2 5 4" xfId="2957"/>
    <cellStyle name="20% - Акцент2 6" xfId="91"/>
    <cellStyle name="20% - Акцент2 6 2" xfId="92"/>
    <cellStyle name="20% - Акцент2 6 2 2" xfId="2177"/>
    <cellStyle name="20% - Акцент2 6 2 2 2" xfId="2958"/>
    <cellStyle name="20% - Акцент2 6 2 3" xfId="2959"/>
    <cellStyle name="20% - Акцент2 6 3" xfId="2176"/>
    <cellStyle name="20% - Акцент2 6 3 2" xfId="2960"/>
    <cellStyle name="20% - Акцент2 6 4" xfId="2961"/>
    <cellStyle name="20% - Акцент2 7" xfId="93"/>
    <cellStyle name="20% - Акцент2 7 2" xfId="94"/>
    <cellStyle name="20% - Акцент2 7 2 2" xfId="2179"/>
    <cellStyle name="20% - Акцент2 7 2 2 2" xfId="2962"/>
    <cellStyle name="20% - Акцент2 7 2 3" xfId="2963"/>
    <cellStyle name="20% - Акцент2 7 3" xfId="2178"/>
    <cellStyle name="20% - Акцент2 7 3 2" xfId="2964"/>
    <cellStyle name="20% - Акцент2 7 4" xfId="2965"/>
    <cellStyle name="20% - Акцент2 8" xfId="95"/>
    <cellStyle name="20% - Акцент2 8 2" xfId="96"/>
    <cellStyle name="20% - Акцент2 8 2 2" xfId="2181"/>
    <cellStyle name="20% - Акцент2 8 2 2 2" xfId="2966"/>
    <cellStyle name="20% - Акцент2 8 2 3" xfId="2967"/>
    <cellStyle name="20% - Акцент2 8 3" xfId="2180"/>
    <cellStyle name="20% - Акцент2 8 3 2" xfId="2968"/>
    <cellStyle name="20% - Акцент2 8 4" xfId="2969"/>
    <cellStyle name="20% - Акцент2 9" xfId="97"/>
    <cellStyle name="20% - Акцент2 9 2" xfId="98"/>
    <cellStyle name="20% - Акцент2 9 2 2" xfId="2183"/>
    <cellStyle name="20% - Акцент2 9 2 2 2" xfId="2970"/>
    <cellStyle name="20% - Акцент2 9 2 3" xfId="2971"/>
    <cellStyle name="20% - Акцент2 9 3" xfId="2182"/>
    <cellStyle name="20% - Акцент2 9 3 2" xfId="2972"/>
    <cellStyle name="20% - Акцент2 9 4" xfId="2973"/>
    <cellStyle name="20% - Акцент3 1" xfId="99"/>
    <cellStyle name="20% - Акцент3 1 1" xfId="100"/>
    <cellStyle name="20% - Акцент3 1 1 2" xfId="101"/>
    <cellStyle name="20% - Акцент3 1 1 2 2" xfId="2186"/>
    <cellStyle name="20% - Акцент3 1 1 2 2 2" xfId="2974"/>
    <cellStyle name="20% - Акцент3 1 1 2 3" xfId="2975"/>
    <cellStyle name="20% - Акцент3 1 1 3" xfId="2185"/>
    <cellStyle name="20% - Акцент3 1 1 3 2" xfId="2976"/>
    <cellStyle name="20% - Акцент3 1 1 4" xfId="2977"/>
    <cellStyle name="20% - Акцент3 1 10" xfId="102"/>
    <cellStyle name="20% - Акцент3 1 10 2" xfId="103"/>
    <cellStyle name="20% - Акцент3 1 10 2 2" xfId="2188"/>
    <cellStyle name="20% - Акцент3 1 10 2 2 2" xfId="2978"/>
    <cellStyle name="20% - Акцент3 1 10 2 3" xfId="2979"/>
    <cellStyle name="20% - Акцент3 1 10 3" xfId="2187"/>
    <cellStyle name="20% - Акцент3 1 10 3 2" xfId="2980"/>
    <cellStyle name="20% - Акцент3 1 10 4" xfId="2981"/>
    <cellStyle name="20% - Акцент3 1 11" xfId="104"/>
    <cellStyle name="20% - Акцент3 1 11 2" xfId="105"/>
    <cellStyle name="20% - Акцент3 1 11 2 2" xfId="2190"/>
    <cellStyle name="20% - Акцент3 1 11 2 2 2" xfId="2982"/>
    <cellStyle name="20% - Акцент3 1 11 2 3" xfId="2983"/>
    <cellStyle name="20% - Акцент3 1 11 3" xfId="2189"/>
    <cellStyle name="20% - Акцент3 1 11 3 2" xfId="2984"/>
    <cellStyle name="20% - Акцент3 1 11 4" xfId="2985"/>
    <cellStyle name="20% - Акцент3 1 12" xfId="106"/>
    <cellStyle name="20% - Акцент3 1 12 2" xfId="2191"/>
    <cellStyle name="20% - Акцент3 1 12 2 2" xfId="2986"/>
    <cellStyle name="20% - Акцент3 1 12 3" xfId="2987"/>
    <cellStyle name="20% - Акцент3 1 13" xfId="2184"/>
    <cellStyle name="20% - Акцент3 1 13 2" xfId="2988"/>
    <cellStyle name="20% - Акцент3 1 14" xfId="2989"/>
    <cellStyle name="20% - Акцент3 1 2" xfId="107"/>
    <cellStyle name="20% - Акцент3 1 2 2" xfId="108"/>
    <cellStyle name="20% - Акцент3 1 2 2 2" xfId="2193"/>
    <cellStyle name="20% - Акцент3 1 2 2 2 2" xfId="2990"/>
    <cellStyle name="20% - Акцент3 1 2 2 3" xfId="2991"/>
    <cellStyle name="20% - Акцент3 1 2 3" xfId="2192"/>
    <cellStyle name="20% - Акцент3 1 2 3 2" xfId="2992"/>
    <cellStyle name="20% - Акцент3 1 2 4" xfId="2993"/>
    <cellStyle name="20% - Акцент3 1 3" xfId="109"/>
    <cellStyle name="20% - Акцент3 1 3 2" xfId="110"/>
    <cellStyle name="20% - Акцент3 1 3 2 2" xfId="2195"/>
    <cellStyle name="20% - Акцент3 1 3 2 2 2" xfId="2994"/>
    <cellStyle name="20% - Акцент3 1 3 2 3" xfId="2995"/>
    <cellStyle name="20% - Акцент3 1 3 3" xfId="2194"/>
    <cellStyle name="20% - Акцент3 1 3 3 2" xfId="2996"/>
    <cellStyle name="20% - Акцент3 1 3 4" xfId="2997"/>
    <cellStyle name="20% - Акцент3 1 4" xfId="111"/>
    <cellStyle name="20% - Акцент3 1 4 2" xfId="112"/>
    <cellStyle name="20% - Акцент3 1 4 2 2" xfId="2197"/>
    <cellStyle name="20% - Акцент3 1 4 2 2 2" xfId="2998"/>
    <cellStyle name="20% - Акцент3 1 4 2 3" xfId="2999"/>
    <cellStyle name="20% - Акцент3 1 4 3" xfId="2196"/>
    <cellStyle name="20% - Акцент3 1 4 3 2" xfId="3000"/>
    <cellStyle name="20% - Акцент3 1 4 4" xfId="3001"/>
    <cellStyle name="20% - Акцент3 1 5" xfId="113"/>
    <cellStyle name="20% - Акцент3 1 5 2" xfId="114"/>
    <cellStyle name="20% - Акцент3 1 5 2 2" xfId="2199"/>
    <cellStyle name="20% - Акцент3 1 5 2 2 2" xfId="3002"/>
    <cellStyle name="20% - Акцент3 1 5 2 3" xfId="3003"/>
    <cellStyle name="20% - Акцент3 1 5 3" xfId="2198"/>
    <cellStyle name="20% - Акцент3 1 5 3 2" xfId="3004"/>
    <cellStyle name="20% - Акцент3 1 5 4" xfId="3005"/>
    <cellStyle name="20% - Акцент3 1 6" xfId="115"/>
    <cellStyle name="20% - Акцент3 1 6 2" xfId="116"/>
    <cellStyle name="20% - Акцент3 1 6 2 2" xfId="2201"/>
    <cellStyle name="20% - Акцент3 1 6 2 2 2" xfId="3006"/>
    <cellStyle name="20% - Акцент3 1 6 2 3" xfId="3007"/>
    <cellStyle name="20% - Акцент3 1 6 3" xfId="2200"/>
    <cellStyle name="20% - Акцент3 1 6 3 2" xfId="3008"/>
    <cellStyle name="20% - Акцент3 1 6 4" xfId="3009"/>
    <cellStyle name="20% - Акцент3 1 7" xfId="117"/>
    <cellStyle name="20% - Акцент3 1 7 2" xfId="118"/>
    <cellStyle name="20% - Акцент3 1 7 2 2" xfId="2203"/>
    <cellStyle name="20% - Акцент3 1 7 2 2 2" xfId="3010"/>
    <cellStyle name="20% - Акцент3 1 7 2 3" xfId="3011"/>
    <cellStyle name="20% - Акцент3 1 7 3" xfId="2202"/>
    <cellStyle name="20% - Акцент3 1 7 3 2" xfId="3012"/>
    <cellStyle name="20% - Акцент3 1 7 4" xfId="3013"/>
    <cellStyle name="20% - Акцент3 1 8" xfId="119"/>
    <cellStyle name="20% - Акцент3 1 8 2" xfId="120"/>
    <cellStyle name="20% - Акцент3 1 8 2 2" xfId="2205"/>
    <cellStyle name="20% - Акцент3 1 8 2 2 2" xfId="3014"/>
    <cellStyle name="20% - Акцент3 1 8 2 3" xfId="3015"/>
    <cellStyle name="20% - Акцент3 1 8 3" xfId="2204"/>
    <cellStyle name="20% - Акцент3 1 8 3 2" xfId="3016"/>
    <cellStyle name="20% - Акцент3 1 8 4" xfId="3017"/>
    <cellStyle name="20% - Акцент3 1 9" xfId="121"/>
    <cellStyle name="20% - Акцент3 1 9 2" xfId="122"/>
    <cellStyle name="20% - Акцент3 1 9 2 2" xfId="2207"/>
    <cellStyle name="20% - Акцент3 1 9 2 2 2" xfId="3018"/>
    <cellStyle name="20% - Акцент3 1 9 2 3" xfId="3019"/>
    <cellStyle name="20% - Акцент3 1 9 3" xfId="2206"/>
    <cellStyle name="20% - Акцент3 1 9 3 2" xfId="3020"/>
    <cellStyle name="20% - Акцент3 1 9 4" xfId="3021"/>
    <cellStyle name="20% - Акцент3 10" xfId="123"/>
    <cellStyle name="20% - Акцент3 10 2" xfId="124"/>
    <cellStyle name="20% - Акцент3 10 2 2" xfId="2209"/>
    <cellStyle name="20% - Акцент3 10 2 2 2" xfId="3022"/>
    <cellStyle name="20% - Акцент3 10 2 3" xfId="3023"/>
    <cellStyle name="20% - Акцент3 10 3" xfId="2208"/>
    <cellStyle name="20% - Акцент3 10 3 2" xfId="3024"/>
    <cellStyle name="20% - Акцент3 10 4" xfId="3025"/>
    <cellStyle name="20% - Акцент3 11" xfId="125"/>
    <cellStyle name="20% - Акцент3 11 2" xfId="126"/>
    <cellStyle name="20% - Акцент3 11 2 2" xfId="2211"/>
    <cellStyle name="20% - Акцент3 11 2 2 2" xfId="3026"/>
    <cellStyle name="20% - Акцент3 11 2 3" xfId="3027"/>
    <cellStyle name="20% - Акцент3 11 3" xfId="2210"/>
    <cellStyle name="20% - Акцент3 11 3 2" xfId="3028"/>
    <cellStyle name="20% - Акцент3 11 4" xfId="3029"/>
    <cellStyle name="20% - Акцент3 12" xfId="127"/>
    <cellStyle name="20% - Акцент3 12 2" xfId="2212"/>
    <cellStyle name="20% - Акцент3 12 2 2" xfId="3030"/>
    <cellStyle name="20% - Акцент3 12 3" xfId="3031"/>
    <cellStyle name="20% - Акцент3 13" xfId="4209"/>
    <cellStyle name="20% - Акцент3 14" xfId="4210"/>
    <cellStyle name="20% - Акцент3 2" xfId="128"/>
    <cellStyle name="20% - Акцент3 2 2" xfId="129"/>
    <cellStyle name="20% - Акцент3 2 2 2" xfId="2214"/>
    <cellStyle name="20% - Акцент3 2 2 2 2" xfId="3032"/>
    <cellStyle name="20% - Акцент3 2 2 3" xfId="3033"/>
    <cellStyle name="20% - Акцент3 2 3" xfId="2213"/>
    <cellStyle name="20% - Акцент3 2 3 2" xfId="3034"/>
    <cellStyle name="20% - Акцент3 2 4" xfId="3035"/>
    <cellStyle name="20% - Акцент3 2_загрузка по периодам" xfId="130"/>
    <cellStyle name="20% - Акцент3 3" xfId="131"/>
    <cellStyle name="20% - Акцент3 3 2" xfId="132"/>
    <cellStyle name="20% - Акцент3 3 2 2" xfId="2216"/>
    <cellStyle name="20% - Акцент3 3 2 2 2" xfId="3036"/>
    <cellStyle name="20% - Акцент3 3 2 3" xfId="3037"/>
    <cellStyle name="20% - Акцент3 3 3" xfId="2215"/>
    <cellStyle name="20% - Акцент3 3 3 2" xfId="3038"/>
    <cellStyle name="20% - Акцент3 3 4" xfId="3039"/>
    <cellStyle name="20% - Акцент3 4" xfId="133"/>
    <cellStyle name="20% - Акцент3 4 2" xfId="134"/>
    <cellStyle name="20% - Акцент3 4 2 2" xfId="2218"/>
    <cellStyle name="20% - Акцент3 4 2 2 2" xfId="3040"/>
    <cellStyle name="20% - Акцент3 4 2 3" xfId="3041"/>
    <cellStyle name="20% - Акцент3 4 3" xfId="2217"/>
    <cellStyle name="20% - Акцент3 4 3 2" xfId="3042"/>
    <cellStyle name="20% - Акцент3 4 4" xfId="3043"/>
    <cellStyle name="20% - Акцент3 5" xfId="135"/>
    <cellStyle name="20% - Акцент3 5 2" xfId="136"/>
    <cellStyle name="20% - Акцент3 5 2 2" xfId="2220"/>
    <cellStyle name="20% - Акцент3 5 2 2 2" xfId="3044"/>
    <cellStyle name="20% - Акцент3 5 2 3" xfId="3045"/>
    <cellStyle name="20% - Акцент3 5 3" xfId="2219"/>
    <cellStyle name="20% - Акцент3 5 3 2" xfId="3046"/>
    <cellStyle name="20% - Акцент3 5 4" xfId="3047"/>
    <cellStyle name="20% - Акцент3 6" xfId="137"/>
    <cellStyle name="20% - Акцент3 6 2" xfId="138"/>
    <cellStyle name="20% - Акцент3 6 2 2" xfId="2222"/>
    <cellStyle name="20% - Акцент3 6 2 2 2" xfId="3048"/>
    <cellStyle name="20% - Акцент3 6 2 3" xfId="3049"/>
    <cellStyle name="20% - Акцент3 6 3" xfId="2221"/>
    <cellStyle name="20% - Акцент3 6 3 2" xfId="3050"/>
    <cellStyle name="20% - Акцент3 6 4" xfId="3051"/>
    <cellStyle name="20% - Акцент3 7" xfId="139"/>
    <cellStyle name="20% - Акцент3 7 2" xfId="140"/>
    <cellStyle name="20% - Акцент3 7 2 2" xfId="2224"/>
    <cellStyle name="20% - Акцент3 7 2 2 2" xfId="3052"/>
    <cellStyle name="20% - Акцент3 7 2 3" xfId="3053"/>
    <cellStyle name="20% - Акцент3 7 3" xfId="2223"/>
    <cellStyle name="20% - Акцент3 7 3 2" xfId="3054"/>
    <cellStyle name="20% - Акцент3 7 4" xfId="3055"/>
    <cellStyle name="20% - Акцент3 8" xfId="141"/>
    <cellStyle name="20% - Акцент3 8 2" xfId="142"/>
    <cellStyle name="20% - Акцент3 8 2 2" xfId="2226"/>
    <cellStyle name="20% - Акцент3 8 2 2 2" xfId="3056"/>
    <cellStyle name="20% - Акцент3 8 2 3" xfId="3057"/>
    <cellStyle name="20% - Акцент3 8 3" xfId="2225"/>
    <cellStyle name="20% - Акцент3 8 3 2" xfId="3058"/>
    <cellStyle name="20% - Акцент3 8 4" xfId="3059"/>
    <cellStyle name="20% - Акцент3 9" xfId="143"/>
    <cellStyle name="20% - Акцент3 9 2" xfId="144"/>
    <cellStyle name="20% - Акцент3 9 2 2" xfId="2228"/>
    <cellStyle name="20% - Акцент3 9 2 2 2" xfId="3060"/>
    <cellStyle name="20% - Акцент3 9 2 3" xfId="3061"/>
    <cellStyle name="20% - Акцент3 9 3" xfId="2227"/>
    <cellStyle name="20% - Акцент3 9 3 2" xfId="3062"/>
    <cellStyle name="20% - Акцент3 9 4" xfId="3063"/>
    <cellStyle name="20% - Акцент4 1" xfId="145"/>
    <cellStyle name="20% - Акцент4 1 1" xfId="146"/>
    <cellStyle name="20% - Акцент4 1 1 2" xfId="147"/>
    <cellStyle name="20% - Акцент4 1 1 2 2" xfId="2231"/>
    <cellStyle name="20% - Акцент4 1 1 2 2 2" xfId="3064"/>
    <cellStyle name="20% - Акцент4 1 1 2 3" xfId="3065"/>
    <cellStyle name="20% - Акцент4 1 1 3" xfId="2230"/>
    <cellStyle name="20% - Акцент4 1 1 3 2" xfId="3066"/>
    <cellStyle name="20% - Акцент4 1 1 4" xfId="3067"/>
    <cellStyle name="20% - Акцент4 1 10" xfId="148"/>
    <cellStyle name="20% - Акцент4 1 10 2" xfId="149"/>
    <cellStyle name="20% - Акцент4 1 10 2 2" xfId="2233"/>
    <cellStyle name="20% - Акцент4 1 10 2 2 2" xfId="3068"/>
    <cellStyle name="20% - Акцент4 1 10 2 3" xfId="3069"/>
    <cellStyle name="20% - Акцент4 1 10 3" xfId="2232"/>
    <cellStyle name="20% - Акцент4 1 10 3 2" xfId="3070"/>
    <cellStyle name="20% - Акцент4 1 10 4" xfId="3071"/>
    <cellStyle name="20% - Акцент4 1 11" xfId="150"/>
    <cellStyle name="20% - Акцент4 1 11 2" xfId="151"/>
    <cellStyle name="20% - Акцент4 1 11 2 2" xfId="2235"/>
    <cellStyle name="20% - Акцент4 1 11 2 2 2" xfId="3072"/>
    <cellStyle name="20% - Акцент4 1 11 2 3" xfId="3073"/>
    <cellStyle name="20% - Акцент4 1 11 3" xfId="2234"/>
    <cellStyle name="20% - Акцент4 1 11 3 2" xfId="3074"/>
    <cellStyle name="20% - Акцент4 1 11 4" xfId="3075"/>
    <cellStyle name="20% - Акцент4 1 12" xfId="152"/>
    <cellStyle name="20% - Акцент4 1 12 2" xfId="2236"/>
    <cellStyle name="20% - Акцент4 1 12 2 2" xfId="3076"/>
    <cellStyle name="20% - Акцент4 1 12 3" xfId="3077"/>
    <cellStyle name="20% - Акцент4 1 13" xfId="2229"/>
    <cellStyle name="20% - Акцент4 1 13 2" xfId="3078"/>
    <cellStyle name="20% - Акцент4 1 14" xfId="3079"/>
    <cellStyle name="20% - Акцент4 1 2" xfId="153"/>
    <cellStyle name="20% - Акцент4 1 2 2" xfId="154"/>
    <cellStyle name="20% - Акцент4 1 2 2 2" xfId="2238"/>
    <cellStyle name="20% - Акцент4 1 2 2 2 2" xfId="3080"/>
    <cellStyle name="20% - Акцент4 1 2 2 3" xfId="3081"/>
    <cellStyle name="20% - Акцент4 1 2 3" xfId="2237"/>
    <cellStyle name="20% - Акцент4 1 2 3 2" xfId="3082"/>
    <cellStyle name="20% - Акцент4 1 2 4" xfId="3083"/>
    <cellStyle name="20% - Акцент4 1 3" xfId="155"/>
    <cellStyle name="20% - Акцент4 1 3 2" xfId="156"/>
    <cellStyle name="20% - Акцент4 1 3 2 2" xfId="2240"/>
    <cellStyle name="20% - Акцент4 1 3 2 2 2" xfId="3084"/>
    <cellStyle name="20% - Акцент4 1 3 2 3" xfId="3085"/>
    <cellStyle name="20% - Акцент4 1 3 3" xfId="2239"/>
    <cellStyle name="20% - Акцент4 1 3 3 2" xfId="3086"/>
    <cellStyle name="20% - Акцент4 1 3 4" xfId="3087"/>
    <cellStyle name="20% - Акцент4 1 4" xfId="157"/>
    <cellStyle name="20% - Акцент4 1 4 2" xfId="158"/>
    <cellStyle name="20% - Акцент4 1 4 2 2" xfId="2242"/>
    <cellStyle name="20% - Акцент4 1 4 2 2 2" xfId="3088"/>
    <cellStyle name="20% - Акцент4 1 4 2 3" xfId="3089"/>
    <cellStyle name="20% - Акцент4 1 4 3" xfId="2241"/>
    <cellStyle name="20% - Акцент4 1 4 3 2" xfId="3090"/>
    <cellStyle name="20% - Акцент4 1 4 4" xfId="3091"/>
    <cellStyle name="20% - Акцент4 1 5" xfId="159"/>
    <cellStyle name="20% - Акцент4 1 5 2" xfId="160"/>
    <cellStyle name="20% - Акцент4 1 5 2 2" xfId="2244"/>
    <cellStyle name="20% - Акцент4 1 5 2 2 2" xfId="3092"/>
    <cellStyle name="20% - Акцент4 1 5 2 3" xfId="3093"/>
    <cellStyle name="20% - Акцент4 1 5 3" xfId="2243"/>
    <cellStyle name="20% - Акцент4 1 5 3 2" xfId="3094"/>
    <cellStyle name="20% - Акцент4 1 5 4" xfId="3095"/>
    <cellStyle name="20% - Акцент4 1 6" xfId="161"/>
    <cellStyle name="20% - Акцент4 1 6 2" xfId="162"/>
    <cellStyle name="20% - Акцент4 1 6 2 2" xfId="2246"/>
    <cellStyle name="20% - Акцент4 1 6 2 2 2" xfId="3096"/>
    <cellStyle name="20% - Акцент4 1 6 2 3" xfId="3097"/>
    <cellStyle name="20% - Акцент4 1 6 3" xfId="2245"/>
    <cellStyle name="20% - Акцент4 1 6 3 2" xfId="3098"/>
    <cellStyle name="20% - Акцент4 1 6 4" xfId="3099"/>
    <cellStyle name="20% - Акцент4 1 7" xfId="163"/>
    <cellStyle name="20% - Акцент4 1 7 2" xfId="164"/>
    <cellStyle name="20% - Акцент4 1 7 2 2" xfId="2248"/>
    <cellStyle name="20% - Акцент4 1 7 2 2 2" xfId="3100"/>
    <cellStyle name="20% - Акцент4 1 7 2 3" xfId="3101"/>
    <cellStyle name="20% - Акцент4 1 7 3" xfId="2247"/>
    <cellStyle name="20% - Акцент4 1 7 3 2" xfId="3102"/>
    <cellStyle name="20% - Акцент4 1 7 4" xfId="3103"/>
    <cellStyle name="20% - Акцент4 1 8" xfId="165"/>
    <cellStyle name="20% - Акцент4 1 8 2" xfId="166"/>
    <cellStyle name="20% - Акцент4 1 8 2 2" xfId="2250"/>
    <cellStyle name="20% - Акцент4 1 8 2 2 2" xfId="3104"/>
    <cellStyle name="20% - Акцент4 1 8 2 3" xfId="3105"/>
    <cellStyle name="20% - Акцент4 1 8 3" xfId="2249"/>
    <cellStyle name="20% - Акцент4 1 8 3 2" xfId="3106"/>
    <cellStyle name="20% - Акцент4 1 8 4" xfId="3107"/>
    <cellStyle name="20% - Акцент4 1 9" xfId="167"/>
    <cellStyle name="20% - Акцент4 1 9 2" xfId="168"/>
    <cellStyle name="20% - Акцент4 1 9 2 2" xfId="2252"/>
    <cellStyle name="20% - Акцент4 1 9 2 2 2" xfId="3108"/>
    <cellStyle name="20% - Акцент4 1 9 2 3" xfId="3109"/>
    <cellStyle name="20% - Акцент4 1 9 3" xfId="2251"/>
    <cellStyle name="20% - Акцент4 1 9 3 2" xfId="3110"/>
    <cellStyle name="20% - Акцент4 1 9 4" xfId="3111"/>
    <cellStyle name="20% - Акцент4 10" xfId="169"/>
    <cellStyle name="20% - Акцент4 10 2" xfId="170"/>
    <cellStyle name="20% - Акцент4 10 2 2" xfId="2254"/>
    <cellStyle name="20% - Акцент4 10 2 2 2" xfId="3112"/>
    <cellStyle name="20% - Акцент4 10 2 3" xfId="3113"/>
    <cellStyle name="20% - Акцент4 10 3" xfId="2253"/>
    <cellStyle name="20% - Акцент4 10 3 2" xfId="3114"/>
    <cellStyle name="20% - Акцент4 10 4" xfId="3115"/>
    <cellStyle name="20% - Акцент4 11" xfId="171"/>
    <cellStyle name="20% - Акцент4 11 2" xfId="172"/>
    <cellStyle name="20% - Акцент4 11 2 2" xfId="2256"/>
    <cellStyle name="20% - Акцент4 11 2 2 2" xfId="3116"/>
    <cellStyle name="20% - Акцент4 11 2 3" xfId="3117"/>
    <cellStyle name="20% - Акцент4 11 3" xfId="2255"/>
    <cellStyle name="20% - Акцент4 11 3 2" xfId="3118"/>
    <cellStyle name="20% - Акцент4 11 4" xfId="3119"/>
    <cellStyle name="20% - Акцент4 12" xfId="173"/>
    <cellStyle name="20% - Акцент4 12 2" xfId="2257"/>
    <cellStyle name="20% - Акцент4 12 2 2" xfId="3120"/>
    <cellStyle name="20% - Акцент4 12 3" xfId="3121"/>
    <cellStyle name="20% - Акцент4 13" xfId="4211"/>
    <cellStyle name="20% - Акцент4 14" xfId="4212"/>
    <cellStyle name="20% - Акцент4 2" xfId="174"/>
    <cellStyle name="20% - Акцент4 2 2" xfId="175"/>
    <cellStyle name="20% - Акцент4 2 2 2" xfId="2259"/>
    <cellStyle name="20% - Акцент4 2 2 2 2" xfId="3122"/>
    <cellStyle name="20% - Акцент4 2 2 3" xfId="3123"/>
    <cellStyle name="20% - Акцент4 2 3" xfId="2258"/>
    <cellStyle name="20% - Акцент4 2 3 2" xfId="3124"/>
    <cellStyle name="20% - Акцент4 2 4" xfId="3125"/>
    <cellStyle name="20% - Акцент4 2_загрузка по периодам" xfId="176"/>
    <cellStyle name="20% - Акцент4 3" xfId="177"/>
    <cellStyle name="20% - Акцент4 3 2" xfId="178"/>
    <cellStyle name="20% - Акцент4 3 2 2" xfId="2261"/>
    <cellStyle name="20% - Акцент4 3 2 2 2" xfId="3126"/>
    <cellStyle name="20% - Акцент4 3 2 3" xfId="3127"/>
    <cellStyle name="20% - Акцент4 3 3" xfId="2260"/>
    <cellStyle name="20% - Акцент4 3 3 2" xfId="3128"/>
    <cellStyle name="20% - Акцент4 3 4" xfId="3129"/>
    <cellStyle name="20% - Акцент4 4" xfId="179"/>
    <cellStyle name="20% - Акцент4 4 2" xfId="180"/>
    <cellStyle name="20% - Акцент4 4 2 2" xfId="2263"/>
    <cellStyle name="20% - Акцент4 4 2 2 2" xfId="3130"/>
    <cellStyle name="20% - Акцент4 4 2 3" xfId="3131"/>
    <cellStyle name="20% - Акцент4 4 3" xfId="2262"/>
    <cellStyle name="20% - Акцент4 4 3 2" xfId="3132"/>
    <cellStyle name="20% - Акцент4 4 4" xfId="3133"/>
    <cellStyle name="20% - Акцент4 5" xfId="181"/>
    <cellStyle name="20% - Акцент4 5 2" xfId="182"/>
    <cellStyle name="20% - Акцент4 5 2 2" xfId="2265"/>
    <cellStyle name="20% - Акцент4 5 2 2 2" xfId="3134"/>
    <cellStyle name="20% - Акцент4 5 2 3" xfId="3135"/>
    <cellStyle name="20% - Акцент4 5 3" xfId="2264"/>
    <cellStyle name="20% - Акцент4 5 3 2" xfId="3136"/>
    <cellStyle name="20% - Акцент4 5 4" xfId="3137"/>
    <cellStyle name="20% - Акцент4 6" xfId="183"/>
    <cellStyle name="20% - Акцент4 6 2" xfId="184"/>
    <cellStyle name="20% - Акцент4 6 2 2" xfId="2267"/>
    <cellStyle name="20% - Акцент4 6 2 2 2" xfId="3138"/>
    <cellStyle name="20% - Акцент4 6 2 3" xfId="3139"/>
    <cellStyle name="20% - Акцент4 6 3" xfId="2266"/>
    <cellStyle name="20% - Акцент4 6 3 2" xfId="3140"/>
    <cellStyle name="20% - Акцент4 6 4" xfId="3141"/>
    <cellStyle name="20% - Акцент4 7" xfId="185"/>
    <cellStyle name="20% - Акцент4 7 2" xfId="186"/>
    <cellStyle name="20% - Акцент4 7 2 2" xfId="2269"/>
    <cellStyle name="20% - Акцент4 7 2 2 2" xfId="3142"/>
    <cellStyle name="20% - Акцент4 7 2 3" xfId="3143"/>
    <cellStyle name="20% - Акцент4 7 3" xfId="2268"/>
    <cellStyle name="20% - Акцент4 7 3 2" xfId="3144"/>
    <cellStyle name="20% - Акцент4 7 4" xfId="3145"/>
    <cellStyle name="20% - Акцент4 8" xfId="187"/>
    <cellStyle name="20% - Акцент4 8 2" xfId="188"/>
    <cellStyle name="20% - Акцент4 8 2 2" xfId="2271"/>
    <cellStyle name="20% - Акцент4 8 2 2 2" xfId="3146"/>
    <cellStyle name="20% - Акцент4 8 2 3" xfId="3147"/>
    <cellStyle name="20% - Акцент4 8 3" xfId="2270"/>
    <cellStyle name="20% - Акцент4 8 3 2" xfId="3148"/>
    <cellStyle name="20% - Акцент4 8 4" xfId="3149"/>
    <cellStyle name="20% - Акцент4 9" xfId="189"/>
    <cellStyle name="20% - Акцент4 9 2" xfId="190"/>
    <cellStyle name="20% - Акцент4 9 2 2" xfId="2273"/>
    <cellStyle name="20% - Акцент4 9 2 2 2" xfId="3150"/>
    <cellStyle name="20% - Акцент4 9 2 3" xfId="3151"/>
    <cellStyle name="20% - Акцент4 9 3" xfId="2272"/>
    <cellStyle name="20% - Акцент4 9 3 2" xfId="3152"/>
    <cellStyle name="20% - Акцент4 9 4" xfId="3153"/>
    <cellStyle name="20% - Акцент5 1" xfId="191"/>
    <cellStyle name="20% - Акцент5 1 1" xfId="192"/>
    <cellStyle name="20% - Акцент5 1 1 2" xfId="193"/>
    <cellStyle name="20% - Акцент5 1 1 2 2" xfId="2276"/>
    <cellStyle name="20% - Акцент5 1 1 2 2 2" xfId="3154"/>
    <cellStyle name="20% - Акцент5 1 1 2 3" xfId="3155"/>
    <cellStyle name="20% - Акцент5 1 1 3" xfId="2275"/>
    <cellStyle name="20% - Акцент5 1 1 3 2" xfId="3156"/>
    <cellStyle name="20% - Акцент5 1 1 4" xfId="3157"/>
    <cellStyle name="20% - Акцент5 1 10" xfId="194"/>
    <cellStyle name="20% - Акцент5 1 10 2" xfId="195"/>
    <cellStyle name="20% - Акцент5 1 10 2 2" xfId="2278"/>
    <cellStyle name="20% - Акцент5 1 10 2 2 2" xfId="3158"/>
    <cellStyle name="20% - Акцент5 1 10 2 3" xfId="3159"/>
    <cellStyle name="20% - Акцент5 1 10 3" xfId="2277"/>
    <cellStyle name="20% - Акцент5 1 10 3 2" xfId="3160"/>
    <cellStyle name="20% - Акцент5 1 10 4" xfId="3161"/>
    <cellStyle name="20% - Акцент5 1 11" xfId="196"/>
    <cellStyle name="20% - Акцент5 1 11 2" xfId="197"/>
    <cellStyle name="20% - Акцент5 1 11 2 2" xfId="2280"/>
    <cellStyle name="20% - Акцент5 1 11 2 2 2" xfId="3162"/>
    <cellStyle name="20% - Акцент5 1 11 2 3" xfId="3163"/>
    <cellStyle name="20% - Акцент5 1 11 3" xfId="2279"/>
    <cellStyle name="20% - Акцент5 1 11 3 2" xfId="3164"/>
    <cellStyle name="20% - Акцент5 1 11 4" xfId="3165"/>
    <cellStyle name="20% - Акцент5 1 12" xfId="198"/>
    <cellStyle name="20% - Акцент5 1 12 2" xfId="2281"/>
    <cellStyle name="20% - Акцент5 1 12 2 2" xfId="3166"/>
    <cellStyle name="20% - Акцент5 1 12 3" xfId="3167"/>
    <cellStyle name="20% - Акцент5 1 13" xfId="2274"/>
    <cellStyle name="20% - Акцент5 1 13 2" xfId="3168"/>
    <cellStyle name="20% - Акцент5 1 14" xfId="3169"/>
    <cellStyle name="20% - Акцент5 1 2" xfId="199"/>
    <cellStyle name="20% - Акцент5 1 2 2" xfId="200"/>
    <cellStyle name="20% - Акцент5 1 2 2 2" xfId="2283"/>
    <cellStyle name="20% - Акцент5 1 2 2 2 2" xfId="3170"/>
    <cellStyle name="20% - Акцент5 1 2 2 3" xfId="3171"/>
    <cellStyle name="20% - Акцент5 1 2 3" xfId="2282"/>
    <cellStyle name="20% - Акцент5 1 2 3 2" xfId="3172"/>
    <cellStyle name="20% - Акцент5 1 2 4" xfId="3173"/>
    <cellStyle name="20% - Акцент5 1 3" xfId="201"/>
    <cellStyle name="20% - Акцент5 1 3 2" xfId="202"/>
    <cellStyle name="20% - Акцент5 1 3 2 2" xfId="2285"/>
    <cellStyle name="20% - Акцент5 1 3 2 2 2" xfId="3174"/>
    <cellStyle name="20% - Акцент5 1 3 2 3" xfId="3175"/>
    <cellStyle name="20% - Акцент5 1 3 3" xfId="2284"/>
    <cellStyle name="20% - Акцент5 1 3 3 2" xfId="3176"/>
    <cellStyle name="20% - Акцент5 1 3 4" xfId="3177"/>
    <cellStyle name="20% - Акцент5 1 4" xfId="203"/>
    <cellStyle name="20% - Акцент5 1 4 2" xfId="204"/>
    <cellStyle name="20% - Акцент5 1 4 2 2" xfId="2287"/>
    <cellStyle name="20% - Акцент5 1 4 2 2 2" xfId="3178"/>
    <cellStyle name="20% - Акцент5 1 4 2 3" xfId="3179"/>
    <cellStyle name="20% - Акцент5 1 4 3" xfId="2286"/>
    <cellStyle name="20% - Акцент5 1 4 3 2" xfId="3180"/>
    <cellStyle name="20% - Акцент5 1 4 4" xfId="3181"/>
    <cellStyle name="20% - Акцент5 1 5" xfId="205"/>
    <cellStyle name="20% - Акцент5 1 5 2" xfId="206"/>
    <cellStyle name="20% - Акцент5 1 5 2 2" xfId="2289"/>
    <cellStyle name="20% - Акцент5 1 5 2 2 2" xfId="3182"/>
    <cellStyle name="20% - Акцент5 1 5 2 3" xfId="3183"/>
    <cellStyle name="20% - Акцент5 1 5 3" xfId="2288"/>
    <cellStyle name="20% - Акцент5 1 5 3 2" xfId="3184"/>
    <cellStyle name="20% - Акцент5 1 5 4" xfId="3185"/>
    <cellStyle name="20% - Акцент5 1 6" xfId="207"/>
    <cellStyle name="20% - Акцент5 1 6 2" xfId="208"/>
    <cellStyle name="20% - Акцент5 1 6 2 2" xfId="2291"/>
    <cellStyle name="20% - Акцент5 1 6 2 2 2" xfId="3186"/>
    <cellStyle name="20% - Акцент5 1 6 2 3" xfId="3187"/>
    <cellStyle name="20% - Акцент5 1 6 3" xfId="2290"/>
    <cellStyle name="20% - Акцент5 1 6 3 2" xfId="3188"/>
    <cellStyle name="20% - Акцент5 1 6 4" xfId="3189"/>
    <cellStyle name="20% - Акцент5 1 7" xfId="209"/>
    <cellStyle name="20% - Акцент5 1 7 2" xfId="210"/>
    <cellStyle name="20% - Акцент5 1 7 2 2" xfId="2293"/>
    <cellStyle name="20% - Акцент5 1 7 2 2 2" xfId="3190"/>
    <cellStyle name="20% - Акцент5 1 7 2 3" xfId="3191"/>
    <cellStyle name="20% - Акцент5 1 7 3" xfId="2292"/>
    <cellStyle name="20% - Акцент5 1 7 3 2" xfId="3192"/>
    <cellStyle name="20% - Акцент5 1 7 4" xfId="3193"/>
    <cellStyle name="20% - Акцент5 1 8" xfId="211"/>
    <cellStyle name="20% - Акцент5 1 8 2" xfId="212"/>
    <cellStyle name="20% - Акцент5 1 8 2 2" xfId="2295"/>
    <cellStyle name="20% - Акцент5 1 8 2 2 2" xfId="3194"/>
    <cellStyle name="20% - Акцент5 1 8 2 3" xfId="3195"/>
    <cellStyle name="20% - Акцент5 1 8 3" xfId="2294"/>
    <cellStyle name="20% - Акцент5 1 8 3 2" xfId="3196"/>
    <cellStyle name="20% - Акцент5 1 8 4" xfId="3197"/>
    <cellStyle name="20% - Акцент5 1 9" xfId="213"/>
    <cellStyle name="20% - Акцент5 1 9 2" xfId="214"/>
    <cellStyle name="20% - Акцент5 1 9 2 2" xfId="2297"/>
    <cellStyle name="20% - Акцент5 1 9 2 2 2" xfId="3198"/>
    <cellStyle name="20% - Акцент5 1 9 2 3" xfId="3199"/>
    <cellStyle name="20% - Акцент5 1 9 3" xfId="2296"/>
    <cellStyle name="20% - Акцент5 1 9 3 2" xfId="3200"/>
    <cellStyle name="20% - Акцент5 1 9 4" xfId="3201"/>
    <cellStyle name="20% - Акцент5 10" xfId="215"/>
    <cellStyle name="20% - Акцент5 10 2" xfId="216"/>
    <cellStyle name="20% - Акцент5 10 2 2" xfId="2299"/>
    <cellStyle name="20% - Акцент5 10 2 2 2" xfId="3202"/>
    <cellStyle name="20% - Акцент5 10 2 3" xfId="3203"/>
    <cellStyle name="20% - Акцент5 10 3" xfId="2298"/>
    <cellStyle name="20% - Акцент5 10 3 2" xfId="3204"/>
    <cellStyle name="20% - Акцент5 10 4" xfId="3205"/>
    <cellStyle name="20% - Акцент5 11" xfId="217"/>
    <cellStyle name="20% - Акцент5 11 2" xfId="218"/>
    <cellStyle name="20% - Акцент5 11 2 2" xfId="2301"/>
    <cellStyle name="20% - Акцент5 11 2 2 2" xfId="3206"/>
    <cellStyle name="20% - Акцент5 11 2 3" xfId="3207"/>
    <cellStyle name="20% - Акцент5 11 3" xfId="2300"/>
    <cellStyle name="20% - Акцент5 11 3 2" xfId="3208"/>
    <cellStyle name="20% - Акцент5 11 4" xfId="3209"/>
    <cellStyle name="20% - Акцент5 12" xfId="219"/>
    <cellStyle name="20% - Акцент5 12 2" xfId="2302"/>
    <cellStyle name="20% - Акцент5 12 2 2" xfId="3210"/>
    <cellStyle name="20% - Акцент5 12 3" xfId="3211"/>
    <cellStyle name="20% - Акцент5 13" xfId="4213"/>
    <cellStyle name="20% - Акцент5 14" xfId="4214"/>
    <cellStyle name="20% - Акцент5 2" xfId="220"/>
    <cellStyle name="20% - Акцент5 2 2" xfId="221"/>
    <cellStyle name="20% - Акцент5 2 2 2" xfId="2304"/>
    <cellStyle name="20% - Акцент5 2 2 2 2" xfId="3212"/>
    <cellStyle name="20% - Акцент5 2 2 3" xfId="3213"/>
    <cellStyle name="20% - Акцент5 2 3" xfId="2303"/>
    <cellStyle name="20% - Акцент5 2 3 2" xfId="3214"/>
    <cellStyle name="20% - Акцент5 2 4" xfId="3215"/>
    <cellStyle name="20% - Акцент5 2_загрузка по периодам" xfId="222"/>
    <cellStyle name="20% - Акцент5 3" xfId="223"/>
    <cellStyle name="20% - Акцент5 3 2" xfId="224"/>
    <cellStyle name="20% - Акцент5 3 2 2" xfId="2306"/>
    <cellStyle name="20% - Акцент5 3 2 2 2" xfId="3216"/>
    <cellStyle name="20% - Акцент5 3 2 3" xfId="3217"/>
    <cellStyle name="20% - Акцент5 3 3" xfId="2305"/>
    <cellStyle name="20% - Акцент5 3 3 2" xfId="3218"/>
    <cellStyle name="20% - Акцент5 3 4" xfId="3219"/>
    <cellStyle name="20% - Акцент5 4" xfId="225"/>
    <cellStyle name="20% - Акцент5 4 2" xfId="226"/>
    <cellStyle name="20% - Акцент5 4 2 2" xfId="2308"/>
    <cellStyle name="20% - Акцент5 4 2 2 2" xfId="3220"/>
    <cellStyle name="20% - Акцент5 4 2 3" xfId="3221"/>
    <cellStyle name="20% - Акцент5 4 3" xfId="2307"/>
    <cellStyle name="20% - Акцент5 4 3 2" xfId="3222"/>
    <cellStyle name="20% - Акцент5 4 4" xfId="3223"/>
    <cellStyle name="20% - Акцент5 5" xfId="227"/>
    <cellStyle name="20% - Акцент5 5 2" xfId="228"/>
    <cellStyle name="20% - Акцент5 5 2 2" xfId="2310"/>
    <cellStyle name="20% - Акцент5 5 2 2 2" xfId="3224"/>
    <cellStyle name="20% - Акцент5 5 2 3" xfId="3225"/>
    <cellStyle name="20% - Акцент5 5 3" xfId="2309"/>
    <cellStyle name="20% - Акцент5 5 3 2" xfId="3226"/>
    <cellStyle name="20% - Акцент5 5 4" xfId="3227"/>
    <cellStyle name="20% - Акцент5 6" xfId="229"/>
    <cellStyle name="20% - Акцент5 6 2" xfId="230"/>
    <cellStyle name="20% - Акцент5 6 2 2" xfId="2312"/>
    <cellStyle name="20% - Акцент5 6 2 2 2" xfId="3228"/>
    <cellStyle name="20% - Акцент5 6 2 3" xfId="3229"/>
    <cellStyle name="20% - Акцент5 6 3" xfId="2311"/>
    <cellStyle name="20% - Акцент5 6 3 2" xfId="3230"/>
    <cellStyle name="20% - Акцент5 6 4" xfId="3231"/>
    <cellStyle name="20% - Акцент5 7" xfId="231"/>
    <cellStyle name="20% - Акцент5 7 2" xfId="232"/>
    <cellStyle name="20% - Акцент5 7 2 2" xfId="2314"/>
    <cellStyle name="20% - Акцент5 7 2 2 2" xfId="3232"/>
    <cellStyle name="20% - Акцент5 7 2 3" xfId="3233"/>
    <cellStyle name="20% - Акцент5 7 3" xfId="2313"/>
    <cellStyle name="20% - Акцент5 7 3 2" xfId="3234"/>
    <cellStyle name="20% - Акцент5 7 4" xfId="3235"/>
    <cellStyle name="20% - Акцент5 8" xfId="233"/>
    <cellStyle name="20% - Акцент5 8 2" xfId="234"/>
    <cellStyle name="20% - Акцент5 8 2 2" xfId="2316"/>
    <cellStyle name="20% - Акцент5 8 2 2 2" xfId="3236"/>
    <cellStyle name="20% - Акцент5 8 2 3" xfId="3237"/>
    <cellStyle name="20% - Акцент5 8 3" xfId="2315"/>
    <cellStyle name="20% - Акцент5 8 3 2" xfId="3238"/>
    <cellStyle name="20% - Акцент5 8 4" xfId="3239"/>
    <cellStyle name="20% - Акцент5 9" xfId="235"/>
    <cellStyle name="20% - Акцент5 9 2" xfId="236"/>
    <cellStyle name="20% - Акцент5 9 2 2" xfId="2318"/>
    <cellStyle name="20% - Акцент5 9 2 2 2" xfId="3240"/>
    <cellStyle name="20% - Акцент5 9 2 3" xfId="3241"/>
    <cellStyle name="20% - Акцент5 9 3" xfId="2317"/>
    <cellStyle name="20% - Акцент5 9 3 2" xfId="3242"/>
    <cellStyle name="20% - Акцент5 9 4" xfId="3243"/>
    <cellStyle name="20% - Акцент6 1" xfId="237"/>
    <cellStyle name="20% - Акцент6 1 1" xfId="238"/>
    <cellStyle name="20% - Акцент6 1 1 2" xfId="239"/>
    <cellStyle name="20% - Акцент6 1 1 2 2" xfId="2321"/>
    <cellStyle name="20% - Акцент6 1 1 2 2 2" xfId="3244"/>
    <cellStyle name="20% - Акцент6 1 1 2 3" xfId="3245"/>
    <cellStyle name="20% - Акцент6 1 1 3" xfId="2320"/>
    <cellStyle name="20% - Акцент6 1 1 3 2" xfId="3246"/>
    <cellStyle name="20% - Акцент6 1 1 4" xfId="3247"/>
    <cellStyle name="20% - Акцент6 1 10" xfId="240"/>
    <cellStyle name="20% - Акцент6 1 10 2" xfId="241"/>
    <cellStyle name="20% - Акцент6 1 10 2 2" xfId="2323"/>
    <cellStyle name="20% - Акцент6 1 10 2 2 2" xfId="3248"/>
    <cellStyle name="20% - Акцент6 1 10 2 3" xfId="3249"/>
    <cellStyle name="20% - Акцент6 1 10 3" xfId="2322"/>
    <cellStyle name="20% - Акцент6 1 10 3 2" xfId="3250"/>
    <cellStyle name="20% - Акцент6 1 10 4" xfId="3251"/>
    <cellStyle name="20% - Акцент6 1 11" xfId="242"/>
    <cellStyle name="20% - Акцент6 1 11 2" xfId="243"/>
    <cellStyle name="20% - Акцент6 1 11 2 2" xfId="2325"/>
    <cellStyle name="20% - Акцент6 1 11 2 2 2" xfId="3252"/>
    <cellStyle name="20% - Акцент6 1 11 2 3" xfId="3253"/>
    <cellStyle name="20% - Акцент6 1 11 3" xfId="2324"/>
    <cellStyle name="20% - Акцент6 1 11 3 2" xfId="3254"/>
    <cellStyle name="20% - Акцент6 1 11 4" xfId="3255"/>
    <cellStyle name="20% - Акцент6 1 12" xfId="244"/>
    <cellStyle name="20% - Акцент6 1 12 2" xfId="2326"/>
    <cellStyle name="20% - Акцент6 1 12 2 2" xfId="3256"/>
    <cellStyle name="20% - Акцент6 1 12 3" xfId="3257"/>
    <cellStyle name="20% - Акцент6 1 13" xfId="2319"/>
    <cellStyle name="20% - Акцент6 1 13 2" xfId="3258"/>
    <cellStyle name="20% - Акцент6 1 14" xfId="3259"/>
    <cellStyle name="20% - Акцент6 1 2" xfId="245"/>
    <cellStyle name="20% - Акцент6 1 2 2" xfId="246"/>
    <cellStyle name="20% - Акцент6 1 2 2 2" xfId="2328"/>
    <cellStyle name="20% - Акцент6 1 2 2 2 2" xfId="3260"/>
    <cellStyle name="20% - Акцент6 1 2 2 3" xfId="3261"/>
    <cellStyle name="20% - Акцент6 1 2 3" xfId="2327"/>
    <cellStyle name="20% - Акцент6 1 2 3 2" xfId="3262"/>
    <cellStyle name="20% - Акцент6 1 2 4" xfId="3263"/>
    <cellStyle name="20% - Акцент6 1 3" xfId="247"/>
    <cellStyle name="20% - Акцент6 1 3 2" xfId="248"/>
    <cellStyle name="20% - Акцент6 1 3 2 2" xfId="2330"/>
    <cellStyle name="20% - Акцент6 1 3 2 2 2" xfId="3264"/>
    <cellStyle name="20% - Акцент6 1 3 2 3" xfId="3265"/>
    <cellStyle name="20% - Акцент6 1 3 3" xfId="2329"/>
    <cellStyle name="20% - Акцент6 1 3 3 2" xfId="3266"/>
    <cellStyle name="20% - Акцент6 1 3 4" xfId="3267"/>
    <cellStyle name="20% - Акцент6 1 4" xfId="249"/>
    <cellStyle name="20% - Акцент6 1 4 2" xfId="250"/>
    <cellStyle name="20% - Акцент6 1 4 2 2" xfId="2332"/>
    <cellStyle name="20% - Акцент6 1 4 2 2 2" xfId="3268"/>
    <cellStyle name="20% - Акцент6 1 4 2 3" xfId="3269"/>
    <cellStyle name="20% - Акцент6 1 4 3" xfId="2331"/>
    <cellStyle name="20% - Акцент6 1 4 3 2" xfId="3270"/>
    <cellStyle name="20% - Акцент6 1 4 4" xfId="3271"/>
    <cellStyle name="20% - Акцент6 1 5" xfId="251"/>
    <cellStyle name="20% - Акцент6 1 5 2" xfId="252"/>
    <cellStyle name="20% - Акцент6 1 5 2 2" xfId="2334"/>
    <cellStyle name="20% - Акцент6 1 5 2 2 2" xfId="3272"/>
    <cellStyle name="20% - Акцент6 1 5 2 3" xfId="3273"/>
    <cellStyle name="20% - Акцент6 1 5 3" xfId="2333"/>
    <cellStyle name="20% - Акцент6 1 5 3 2" xfId="3274"/>
    <cellStyle name="20% - Акцент6 1 5 4" xfId="3275"/>
    <cellStyle name="20% - Акцент6 1 6" xfId="253"/>
    <cellStyle name="20% - Акцент6 1 6 2" xfId="254"/>
    <cellStyle name="20% - Акцент6 1 6 2 2" xfId="2336"/>
    <cellStyle name="20% - Акцент6 1 6 2 2 2" xfId="3276"/>
    <cellStyle name="20% - Акцент6 1 6 2 3" xfId="3277"/>
    <cellStyle name="20% - Акцент6 1 6 3" xfId="2335"/>
    <cellStyle name="20% - Акцент6 1 6 3 2" xfId="3278"/>
    <cellStyle name="20% - Акцент6 1 6 4" xfId="3279"/>
    <cellStyle name="20% - Акцент6 1 7" xfId="255"/>
    <cellStyle name="20% - Акцент6 1 7 2" xfId="256"/>
    <cellStyle name="20% - Акцент6 1 7 2 2" xfId="2338"/>
    <cellStyle name="20% - Акцент6 1 7 2 2 2" xfId="3280"/>
    <cellStyle name="20% - Акцент6 1 7 2 3" xfId="3281"/>
    <cellStyle name="20% - Акцент6 1 7 3" xfId="2337"/>
    <cellStyle name="20% - Акцент6 1 7 3 2" xfId="3282"/>
    <cellStyle name="20% - Акцент6 1 7 4" xfId="3283"/>
    <cellStyle name="20% - Акцент6 1 8" xfId="257"/>
    <cellStyle name="20% - Акцент6 1 8 2" xfId="258"/>
    <cellStyle name="20% - Акцент6 1 8 2 2" xfId="2340"/>
    <cellStyle name="20% - Акцент6 1 8 2 2 2" xfId="3284"/>
    <cellStyle name="20% - Акцент6 1 8 2 3" xfId="3285"/>
    <cellStyle name="20% - Акцент6 1 8 3" xfId="2339"/>
    <cellStyle name="20% - Акцент6 1 8 3 2" xfId="3286"/>
    <cellStyle name="20% - Акцент6 1 8 4" xfId="3287"/>
    <cellStyle name="20% - Акцент6 1 9" xfId="259"/>
    <cellStyle name="20% - Акцент6 1 9 2" xfId="260"/>
    <cellStyle name="20% - Акцент6 1 9 2 2" xfId="2342"/>
    <cellStyle name="20% - Акцент6 1 9 2 2 2" xfId="3288"/>
    <cellStyle name="20% - Акцент6 1 9 2 3" xfId="3289"/>
    <cellStyle name="20% - Акцент6 1 9 3" xfId="2341"/>
    <cellStyle name="20% - Акцент6 1 9 3 2" xfId="3290"/>
    <cellStyle name="20% - Акцент6 1 9 4" xfId="3291"/>
    <cellStyle name="20% - Акцент6 10" xfId="261"/>
    <cellStyle name="20% - Акцент6 10 2" xfId="262"/>
    <cellStyle name="20% - Акцент6 10 2 2" xfId="2344"/>
    <cellStyle name="20% - Акцент6 10 2 2 2" xfId="3292"/>
    <cellStyle name="20% - Акцент6 10 2 3" xfId="3293"/>
    <cellStyle name="20% - Акцент6 10 3" xfId="2343"/>
    <cellStyle name="20% - Акцент6 10 3 2" xfId="3294"/>
    <cellStyle name="20% - Акцент6 10 4" xfId="3295"/>
    <cellStyle name="20% - Акцент6 11" xfId="263"/>
    <cellStyle name="20% - Акцент6 11 2" xfId="264"/>
    <cellStyle name="20% - Акцент6 11 2 2" xfId="2346"/>
    <cellStyle name="20% - Акцент6 11 2 2 2" xfId="3296"/>
    <cellStyle name="20% - Акцент6 11 2 3" xfId="3297"/>
    <cellStyle name="20% - Акцент6 11 3" xfId="2345"/>
    <cellStyle name="20% - Акцент6 11 3 2" xfId="3298"/>
    <cellStyle name="20% - Акцент6 11 4" xfId="3299"/>
    <cellStyle name="20% - Акцент6 12" xfId="265"/>
    <cellStyle name="20% - Акцент6 12 2" xfId="2347"/>
    <cellStyle name="20% - Акцент6 12 2 2" xfId="3300"/>
    <cellStyle name="20% - Акцент6 12 3" xfId="3301"/>
    <cellStyle name="20% - Акцент6 13" xfId="4215"/>
    <cellStyle name="20% - Акцент6 14" xfId="4216"/>
    <cellStyle name="20% - Акцент6 2" xfId="266"/>
    <cellStyle name="20% - Акцент6 2 2" xfId="267"/>
    <cellStyle name="20% - Акцент6 2 2 2" xfId="2349"/>
    <cellStyle name="20% - Акцент6 2 2 2 2" xfId="3302"/>
    <cellStyle name="20% - Акцент6 2 2 3" xfId="3303"/>
    <cellStyle name="20% - Акцент6 2 3" xfId="2348"/>
    <cellStyle name="20% - Акцент6 2 3 2" xfId="3304"/>
    <cellStyle name="20% - Акцент6 2 4" xfId="3305"/>
    <cellStyle name="20% - Акцент6 2_загрузка по периодам" xfId="268"/>
    <cellStyle name="20% - Акцент6 3" xfId="269"/>
    <cellStyle name="20% - Акцент6 3 2" xfId="270"/>
    <cellStyle name="20% - Акцент6 3 2 2" xfId="2351"/>
    <cellStyle name="20% - Акцент6 3 2 2 2" xfId="3306"/>
    <cellStyle name="20% - Акцент6 3 2 3" xfId="3307"/>
    <cellStyle name="20% - Акцент6 3 3" xfId="2350"/>
    <cellStyle name="20% - Акцент6 3 3 2" xfId="3308"/>
    <cellStyle name="20% - Акцент6 3 4" xfId="3309"/>
    <cellStyle name="20% - Акцент6 4" xfId="271"/>
    <cellStyle name="20% - Акцент6 4 2" xfId="272"/>
    <cellStyle name="20% - Акцент6 4 2 2" xfId="2353"/>
    <cellStyle name="20% - Акцент6 4 2 2 2" xfId="3310"/>
    <cellStyle name="20% - Акцент6 4 2 3" xfId="3311"/>
    <cellStyle name="20% - Акцент6 4 3" xfId="2352"/>
    <cellStyle name="20% - Акцент6 4 3 2" xfId="3312"/>
    <cellStyle name="20% - Акцент6 4 4" xfId="3313"/>
    <cellStyle name="20% - Акцент6 5" xfId="273"/>
    <cellStyle name="20% - Акцент6 5 2" xfId="274"/>
    <cellStyle name="20% - Акцент6 5 2 2" xfId="2355"/>
    <cellStyle name="20% - Акцент6 5 2 2 2" xfId="3314"/>
    <cellStyle name="20% - Акцент6 5 2 3" xfId="3315"/>
    <cellStyle name="20% - Акцент6 5 3" xfId="2354"/>
    <cellStyle name="20% - Акцент6 5 3 2" xfId="3316"/>
    <cellStyle name="20% - Акцент6 5 4" xfId="3317"/>
    <cellStyle name="20% - Акцент6 6" xfId="275"/>
    <cellStyle name="20% - Акцент6 6 2" xfId="276"/>
    <cellStyle name="20% - Акцент6 6 2 2" xfId="2357"/>
    <cellStyle name="20% - Акцент6 6 2 2 2" xfId="3318"/>
    <cellStyle name="20% - Акцент6 6 2 3" xfId="3319"/>
    <cellStyle name="20% - Акцент6 6 3" xfId="2356"/>
    <cellStyle name="20% - Акцент6 6 3 2" xfId="3320"/>
    <cellStyle name="20% - Акцент6 6 4" xfId="3321"/>
    <cellStyle name="20% - Акцент6 7" xfId="277"/>
    <cellStyle name="20% - Акцент6 7 2" xfId="278"/>
    <cellStyle name="20% - Акцент6 7 2 2" xfId="2359"/>
    <cellStyle name="20% - Акцент6 7 2 2 2" xfId="3322"/>
    <cellStyle name="20% - Акцент6 7 2 3" xfId="3323"/>
    <cellStyle name="20% - Акцент6 7 3" xfId="2358"/>
    <cellStyle name="20% - Акцент6 7 3 2" xfId="3324"/>
    <cellStyle name="20% - Акцент6 7 4" xfId="3325"/>
    <cellStyle name="20% - Акцент6 8" xfId="279"/>
    <cellStyle name="20% - Акцент6 8 2" xfId="280"/>
    <cellStyle name="20% - Акцент6 8 2 2" xfId="2361"/>
    <cellStyle name="20% - Акцент6 8 2 2 2" xfId="3326"/>
    <cellStyle name="20% - Акцент6 8 2 3" xfId="3327"/>
    <cellStyle name="20% - Акцент6 8 3" xfId="2360"/>
    <cellStyle name="20% - Акцент6 8 3 2" xfId="3328"/>
    <cellStyle name="20% - Акцент6 8 4" xfId="3329"/>
    <cellStyle name="20% - Акцент6 9" xfId="281"/>
    <cellStyle name="20% - Акцент6 9 2" xfId="282"/>
    <cellStyle name="20% - Акцент6 9 2 2" xfId="2363"/>
    <cellStyle name="20% - Акцент6 9 2 2 2" xfId="3330"/>
    <cellStyle name="20% - Акцент6 9 2 3" xfId="3331"/>
    <cellStyle name="20% - Акцент6 9 3" xfId="2362"/>
    <cellStyle name="20% - Акцент6 9 3 2" xfId="3332"/>
    <cellStyle name="20% - Акцент6 9 4" xfId="3333"/>
    <cellStyle name="40% - Accent1" xfId="283"/>
    <cellStyle name="40% - Accent1 2" xfId="2364"/>
    <cellStyle name="40% - Accent1 2 2" xfId="3334"/>
    <cellStyle name="40% - Accent1 3" xfId="3335"/>
    <cellStyle name="40% - Accent2" xfId="284"/>
    <cellStyle name="40% - Accent2 2" xfId="2365"/>
    <cellStyle name="40% - Accent2 2 2" xfId="3336"/>
    <cellStyle name="40% - Accent2 3" xfId="3337"/>
    <cellStyle name="40% - Accent2 4" xfId="3338"/>
    <cellStyle name="40% - Accent3" xfId="285"/>
    <cellStyle name="40% - Accent3 2" xfId="2366"/>
    <cellStyle name="40% - Accent3 2 2" xfId="3339"/>
    <cellStyle name="40% - Accent3 3" xfId="3340"/>
    <cellStyle name="40% - Accent4" xfId="286"/>
    <cellStyle name="40% - Accent4 2" xfId="2367"/>
    <cellStyle name="40% - Accent4 2 2" xfId="3341"/>
    <cellStyle name="40% - Accent4 3" xfId="3342"/>
    <cellStyle name="40% - Accent5" xfId="287"/>
    <cellStyle name="40% - Accent5 2" xfId="2368"/>
    <cellStyle name="40% - Accent5 2 2" xfId="3343"/>
    <cellStyle name="40% - Accent5 3" xfId="3344"/>
    <cellStyle name="40% - Accent6" xfId="288"/>
    <cellStyle name="40% - Accent6 2" xfId="2369"/>
    <cellStyle name="40% - Accent6 2 2" xfId="3345"/>
    <cellStyle name="40% - Accent6 3" xfId="3346"/>
    <cellStyle name="40% - Акцент1 1" xfId="289"/>
    <cellStyle name="40% - Акцент1 1 1" xfId="290"/>
    <cellStyle name="40% - Акцент1 1 1 2" xfId="291"/>
    <cellStyle name="40% - Акцент1 1 1 2 2" xfId="2372"/>
    <cellStyle name="40% - Акцент1 1 1 2 2 2" xfId="3347"/>
    <cellStyle name="40% - Акцент1 1 1 2 3" xfId="3348"/>
    <cellStyle name="40% - Акцент1 1 1 3" xfId="2371"/>
    <cellStyle name="40% - Акцент1 1 1 3 2" xfId="3349"/>
    <cellStyle name="40% - Акцент1 1 1 4" xfId="3350"/>
    <cellStyle name="40% - Акцент1 1 10" xfId="292"/>
    <cellStyle name="40% - Акцент1 1 10 2" xfId="293"/>
    <cellStyle name="40% - Акцент1 1 10 2 2" xfId="2374"/>
    <cellStyle name="40% - Акцент1 1 10 2 2 2" xfId="3351"/>
    <cellStyle name="40% - Акцент1 1 10 2 3" xfId="3352"/>
    <cellStyle name="40% - Акцент1 1 10 3" xfId="2373"/>
    <cellStyle name="40% - Акцент1 1 10 3 2" xfId="3353"/>
    <cellStyle name="40% - Акцент1 1 10 4" xfId="3354"/>
    <cellStyle name="40% - Акцент1 1 11" xfId="294"/>
    <cellStyle name="40% - Акцент1 1 11 2" xfId="295"/>
    <cellStyle name="40% - Акцент1 1 11 2 2" xfId="2376"/>
    <cellStyle name="40% - Акцент1 1 11 2 2 2" xfId="3355"/>
    <cellStyle name="40% - Акцент1 1 11 2 3" xfId="3356"/>
    <cellStyle name="40% - Акцент1 1 11 3" xfId="2375"/>
    <cellStyle name="40% - Акцент1 1 11 3 2" xfId="3357"/>
    <cellStyle name="40% - Акцент1 1 11 4" xfId="3358"/>
    <cellStyle name="40% - Акцент1 1 12" xfId="296"/>
    <cellStyle name="40% - Акцент1 1 12 2" xfId="2377"/>
    <cellStyle name="40% - Акцент1 1 12 2 2" xfId="3359"/>
    <cellStyle name="40% - Акцент1 1 12 3" xfId="3360"/>
    <cellStyle name="40% - Акцент1 1 13" xfId="2370"/>
    <cellStyle name="40% - Акцент1 1 13 2" xfId="3361"/>
    <cellStyle name="40% - Акцент1 1 14" xfId="3362"/>
    <cellStyle name="40% - Акцент1 1 2" xfId="297"/>
    <cellStyle name="40% - Акцент1 1 2 2" xfId="298"/>
    <cellStyle name="40% - Акцент1 1 2 2 2" xfId="2379"/>
    <cellStyle name="40% - Акцент1 1 2 2 2 2" xfId="3363"/>
    <cellStyle name="40% - Акцент1 1 2 2 3" xfId="3364"/>
    <cellStyle name="40% - Акцент1 1 2 3" xfId="2378"/>
    <cellStyle name="40% - Акцент1 1 2 3 2" xfId="3365"/>
    <cellStyle name="40% - Акцент1 1 2 4" xfId="3366"/>
    <cellStyle name="40% - Акцент1 1 3" xfId="299"/>
    <cellStyle name="40% - Акцент1 1 3 2" xfId="300"/>
    <cellStyle name="40% - Акцент1 1 3 2 2" xfId="2381"/>
    <cellStyle name="40% - Акцент1 1 3 2 2 2" xfId="3367"/>
    <cellStyle name="40% - Акцент1 1 3 2 3" xfId="3368"/>
    <cellStyle name="40% - Акцент1 1 3 3" xfId="2380"/>
    <cellStyle name="40% - Акцент1 1 3 3 2" xfId="3369"/>
    <cellStyle name="40% - Акцент1 1 3 4" xfId="3370"/>
    <cellStyle name="40% - Акцент1 1 4" xfId="301"/>
    <cellStyle name="40% - Акцент1 1 4 2" xfId="302"/>
    <cellStyle name="40% - Акцент1 1 4 2 2" xfId="2383"/>
    <cellStyle name="40% - Акцент1 1 4 2 2 2" xfId="3371"/>
    <cellStyle name="40% - Акцент1 1 4 2 3" xfId="3372"/>
    <cellStyle name="40% - Акцент1 1 4 3" xfId="2382"/>
    <cellStyle name="40% - Акцент1 1 4 3 2" xfId="3373"/>
    <cellStyle name="40% - Акцент1 1 4 4" xfId="3374"/>
    <cellStyle name="40% - Акцент1 1 5" xfId="303"/>
    <cellStyle name="40% - Акцент1 1 5 2" xfId="304"/>
    <cellStyle name="40% - Акцент1 1 5 2 2" xfId="2385"/>
    <cellStyle name="40% - Акцент1 1 5 2 2 2" xfId="3375"/>
    <cellStyle name="40% - Акцент1 1 5 2 3" xfId="3376"/>
    <cellStyle name="40% - Акцент1 1 5 3" xfId="2384"/>
    <cellStyle name="40% - Акцент1 1 5 3 2" xfId="3377"/>
    <cellStyle name="40% - Акцент1 1 5 4" xfId="3378"/>
    <cellStyle name="40% - Акцент1 1 6" xfId="305"/>
    <cellStyle name="40% - Акцент1 1 6 2" xfId="306"/>
    <cellStyle name="40% - Акцент1 1 6 2 2" xfId="2387"/>
    <cellStyle name="40% - Акцент1 1 6 2 2 2" xfId="3379"/>
    <cellStyle name="40% - Акцент1 1 6 2 3" xfId="3380"/>
    <cellStyle name="40% - Акцент1 1 6 3" xfId="2386"/>
    <cellStyle name="40% - Акцент1 1 6 3 2" xfId="3381"/>
    <cellStyle name="40% - Акцент1 1 6 4" xfId="3382"/>
    <cellStyle name="40% - Акцент1 1 7" xfId="307"/>
    <cellStyle name="40% - Акцент1 1 7 2" xfId="308"/>
    <cellStyle name="40% - Акцент1 1 7 2 2" xfId="2389"/>
    <cellStyle name="40% - Акцент1 1 7 2 2 2" xfId="3383"/>
    <cellStyle name="40% - Акцент1 1 7 2 3" xfId="3384"/>
    <cellStyle name="40% - Акцент1 1 7 3" xfId="2388"/>
    <cellStyle name="40% - Акцент1 1 7 3 2" xfId="3385"/>
    <cellStyle name="40% - Акцент1 1 7 4" xfId="3386"/>
    <cellStyle name="40% - Акцент1 1 8" xfId="309"/>
    <cellStyle name="40% - Акцент1 1 8 2" xfId="310"/>
    <cellStyle name="40% - Акцент1 1 8 2 2" xfId="2391"/>
    <cellStyle name="40% - Акцент1 1 8 2 2 2" xfId="3387"/>
    <cellStyle name="40% - Акцент1 1 8 2 3" xfId="3388"/>
    <cellStyle name="40% - Акцент1 1 8 3" xfId="2390"/>
    <cellStyle name="40% - Акцент1 1 8 3 2" xfId="3389"/>
    <cellStyle name="40% - Акцент1 1 8 4" xfId="3390"/>
    <cellStyle name="40% - Акцент1 1 9" xfId="311"/>
    <cellStyle name="40% - Акцент1 1 9 2" xfId="312"/>
    <cellStyle name="40% - Акцент1 1 9 2 2" xfId="2393"/>
    <cellStyle name="40% - Акцент1 1 9 2 2 2" xfId="3391"/>
    <cellStyle name="40% - Акцент1 1 9 2 3" xfId="3392"/>
    <cellStyle name="40% - Акцент1 1 9 3" xfId="2392"/>
    <cellStyle name="40% - Акцент1 1 9 3 2" xfId="3393"/>
    <cellStyle name="40% - Акцент1 1 9 4" xfId="3394"/>
    <cellStyle name="40% - Акцент1 10" xfId="313"/>
    <cellStyle name="40% - Акцент1 10 2" xfId="314"/>
    <cellStyle name="40% - Акцент1 10 2 2" xfId="2395"/>
    <cellStyle name="40% - Акцент1 10 2 2 2" xfId="3395"/>
    <cellStyle name="40% - Акцент1 10 2 3" xfId="3396"/>
    <cellStyle name="40% - Акцент1 10 3" xfId="2394"/>
    <cellStyle name="40% - Акцент1 10 3 2" xfId="3397"/>
    <cellStyle name="40% - Акцент1 10 4" xfId="3398"/>
    <cellStyle name="40% - Акцент1 11" xfId="315"/>
    <cellStyle name="40% - Акцент1 11 2" xfId="316"/>
    <cellStyle name="40% - Акцент1 11 2 2" xfId="2397"/>
    <cellStyle name="40% - Акцент1 11 2 2 2" xfId="3399"/>
    <cellStyle name="40% - Акцент1 11 2 3" xfId="3400"/>
    <cellStyle name="40% - Акцент1 11 3" xfId="2396"/>
    <cellStyle name="40% - Акцент1 11 3 2" xfId="3401"/>
    <cellStyle name="40% - Акцент1 11 4" xfId="3402"/>
    <cellStyle name="40% - Акцент1 12" xfId="317"/>
    <cellStyle name="40% - Акцент1 12 2" xfId="2398"/>
    <cellStyle name="40% - Акцент1 12 2 2" xfId="3403"/>
    <cellStyle name="40% - Акцент1 12 3" xfId="3404"/>
    <cellStyle name="40% - Акцент1 13" xfId="4217"/>
    <cellStyle name="40% - Акцент1 14" xfId="4218"/>
    <cellStyle name="40% - Акцент1 2" xfId="318"/>
    <cellStyle name="40% - Акцент1 2 2" xfId="319"/>
    <cellStyle name="40% - Акцент1 2 2 2" xfId="2400"/>
    <cellStyle name="40% - Акцент1 2 2 2 2" xfId="3405"/>
    <cellStyle name="40% - Акцент1 2 2 3" xfId="3406"/>
    <cellStyle name="40% - Акцент1 2 3" xfId="2399"/>
    <cellStyle name="40% - Акцент1 2 3 2" xfId="3407"/>
    <cellStyle name="40% - Акцент1 2 4" xfId="3408"/>
    <cellStyle name="40% - Акцент1 2_загрузка по периодам" xfId="320"/>
    <cellStyle name="40% - Акцент1 3" xfId="321"/>
    <cellStyle name="40% - Акцент1 3 2" xfId="322"/>
    <cellStyle name="40% - Акцент1 3 2 2" xfId="2402"/>
    <cellStyle name="40% - Акцент1 3 2 2 2" xfId="3409"/>
    <cellStyle name="40% - Акцент1 3 2 3" xfId="3410"/>
    <cellStyle name="40% - Акцент1 3 3" xfId="2401"/>
    <cellStyle name="40% - Акцент1 3 3 2" xfId="3411"/>
    <cellStyle name="40% - Акцент1 3 4" xfId="3412"/>
    <cellStyle name="40% - Акцент1 4" xfId="323"/>
    <cellStyle name="40% - Акцент1 4 2" xfId="324"/>
    <cellStyle name="40% - Акцент1 4 2 2" xfId="2404"/>
    <cellStyle name="40% - Акцент1 4 2 2 2" xfId="3413"/>
    <cellStyle name="40% - Акцент1 4 2 3" xfId="3414"/>
    <cellStyle name="40% - Акцент1 4 3" xfId="2403"/>
    <cellStyle name="40% - Акцент1 4 3 2" xfId="3415"/>
    <cellStyle name="40% - Акцент1 4 4" xfId="3416"/>
    <cellStyle name="40% - Акцент1 5" xfId="325"/>
    <cellStyle name="40% - Акцент1 5 2" xfId="326"/>
    <cellStyle name="40% - Акцент1 5 2 2" xfId="2406"/>
    <cellStyle name="40% - Акцент1 5 2 2 2" xfId="3417"/>
    <cellStyle name="40% - Акцент1 5 2 3" xfId="3418"/>
    <cellStyle name="40% - Акцент1 5 3" xfId="2405"/>
    <cellStyle name="40% - Акцент1 5 3 2" xfId="3419"/>
    <cellStyle name="40% - Акцент1 5 4" xfId="3420"/>
    <cellStyle name="40% - Акцент1 6" xfId="327"/>
    <cellStyle name="40% - Акцент1 6 2" xfId="328"/>
    <cellStyle name="40% - Акцент1 6 2 2" xfId="2408"/>
    <cellStyle name="40% - Акцент1 6 2 2 2" xfId="3421"/>
    <cellStyle name="40% - Акцент1 6 2 3" xfId="3422"/>
    <cellStyle name="40% - Акцент1 6 3" xfId="2407"/>
    <cellStyle name="40% - Акцент1 6 3 2" xfId="3423"/>
    <cellStyle name="40% - Акцент1 6 4" xfId="3424"/>
    <cellStyle name="40% - Акцент1 7" xfId="329"/>
    <cellStyle name="40% - Акцент1 7 2" xfId="330"/>
    <cellStyle name="40% - Акцент1 7 2 2" xfId="2410"/>
    <cellStyle name="40% - Акцент1 7 2 2 2" xfId="3425"/>
    <cellStyle name="40% - Акцент1 7 2 3" xfId="3426"/>
    <cellStyle name="40% - Акцент1 7 3" xfId="2409"/>
    <cellStyle name="40% - Акцент1 7 3 2" xfId="3427"/>
    <cellStyle name="40% - Акцент1 7 4" xfId="3428"/>
    <cellStyle name="40% - Акцент1 8" xfId="331"/>
    <cellStyle name="40% - Акцент1 8 2" xfId="332"/>
    <cellStyle name="40% - Акцент1 8 2 2" xfId="2412"/>
    <cellStyle name="40% - Акцент1 8 2 2 2" xfId="3429"/>
    <cellStyle name="40% - Акцент1 8 2 3" xfId="3430"/>
    <cellStyle name="40% - Акцент1 8 3" xfId="2411"/>
    <cellStyle name="40% - Акцент1 8 3 2" xfId="3431"/>
    <cellStyle name="40% - Акцент1 8 4" xfId="3432"/>
    <cellStyle name="40% - Акцент1 9" xfId="333"/>
    <cellStyle name="40% - Акцент1 9 2" xfId="334"/>
    <cellStyle name="40% - Акцент1 9 2 2" xfId="2414"/>
    <cellStyle name="40% - Акцент1 9 2 2 2" xfId="3433"/>
    <cellStyle name="40% - Акцент1 9 2 3" xfId="3434"/>
    <cellStyle name="40% - Акцент1 9 3" xfId="2413"/>
    <cellStyle name="40% - Акцент1 9 3 2" xfId="3435"/>
    <cellStyle name="40% - Акцент1 9 4" xfId="3436"/>
    <cellStyle name="40% - Акцент2 1" xfId="335"/>
    <cellStyle name="40% - Акцент2 1 1" xfId="336"/>
    <cellStyle name="40% - Акцент2 1 1 2" xfId="337"/>
    <cellStyle name="40% - Акцент2 1 1 2 2" xfId="2417"/>
    <cellStyle name="40% - Акцент2 1 1 2 2 2" xfId="3437"/>
    <cellStyle name="40% - Акцент2 1 1 2 3" xfId="3438"/>
    <cellStyle name="40% - Акцент2 1 1 3" xfId="2416"/>
    <cellStyle name="40% - Акцент2 1 1 3 2" xfId="3439"/>
    <cellStyle name="40% - Акцент2 1 1 4" xfId="3440"/>
    <cellStyle name="40% - Акцент2 1 10" xfId="338"/>
    <cellStyle name="40% - Акцент2 1 10 2" xfId="339"/>
    <cellStyle name="40% - Акцент2 1 10 2 2" xfId="2419"/>
    <cellStyle name="40% - Акцент2 1 10 2 2 2" xfId="3441"/>
    <cellStyle name="40% - Акцент2 1 10 2 3" xfId="3442"/>
    <cellStyle name="40% - Акцент2 1 10 3" xfId="2418"/>
    <cellStyle name="40% - Акцент2 1 10 3 2" xfId="3443"/>
    <cellStyle name="40% - Акцент2 1 10 4" xfId="3444"/>
    <cellStyle name="40% - Акцент2 1 11" xfId="340"/>
    <cellStyle name="40% - Акцент2 1 11 2" xfId="341"/>
    <cellStyle name="40% - Акцент2 1 11 2 2" xfId="2421"/>
    <cellStyle name="40% - Акцент2 1 11 2 2 2" xfId="3445"/>
    <cellStyle name="40% - Акцент2 1 11 2 3" xfId="3446"/>
    <cellStyle name="40% - Акцент2 1 11 3" xfId="2420"/>
    <cellStyle name="40% - Акцент2 1 11 3 2" xfId="3447"/>
    <cellStyle name="40% - Акцент2 1 11 4" xfId="3448"/>
    <cellStyle name="40% - Акцент2 1 12" xfId="342"/>
    <cellStyle name="40% - Акцент2 1 12 2" xfId="2422"/>
    <cellStyle name="40% - Акцент2 1 12 2 2" xfId="3449"/>
    <cellStyle name="40% - Акцент2 1 12 3" xfId="3450"/>
    <cellStyle name="40% - Акцент2 1 13" xfId="2415"/>
    <cellStyle name="40% - Акцент2 1 13 2" xfId="3451"/>
    <cellStyle name="40% - Акцент2 1 14" xfId="3452"/>
    <cellStyle name="40% - Акцент2 1 2" xfId="343"/>
    <cellStyle name="40% - Акцент2 1 2 2" xfId="344"/>
    <cellStyle name="40% - Акцент2 1 2 2 2" xfId="2424"/>
    <cellStyle name="40% - Акцент2 1 2 2 2 2" xfId="3453"/>
    <cellStyle name="40% - Акцент2 1 2 2 3" xfId="3454"/>
    <cellStyle name="40% - Акцент2 1 2 3" xfId="2423"/>
    <cellStyle name="40% - Акцент2 1 2 3 2" xfId="3455"/>
    <cellStyle name="40% - Акцент2 1 2 4" xfId="3456"/>
    <cellStyle name="40% - Акцент2 1 3" xfId="345"/>
    <cellStyle name="40% - Акцент2 1 3 2" xfId="346"/>
    <cellStyle name="40% - Акцент2 1 3 2 2" xfId="2426"/>
    <cellStyle name="40% - Акцент2 1 3 2 2 2" xfId="3457"/>
    <cellStyle name="40% - Акцент2 1 3 2 3" xfId="3458"/>
    <cellStyle name="40% - Акцент2 1 3 3" xfId="2425"/>
    <cellStyle name="40% - Акцент2 1 3 3 2" xfId="3459"/>
    <cellStyle name="40% - Акцент2 1 3 4" xfId="3460"/>
    <cellStyle name="40% - Акцент2 1 4" xfId="347"/>
    <cellStyle name="40% - Акцент2 1 4 2" xfId="348"/>
    <cellStyle name="40% - Акцент2 1 4 2 2" xfId="2428"/>
    <cellStyle name="40% - Акцент2 1 4 2 2 2" xfId="3461"/>
    <cellStyle name="40% - Акцент2 1 4 2 3" xfId="3462"/>
    <cellStyle name="40% - Акцент2 1 4 3" xfId="2427"/>
    <cellStyle name="40% - Акцент2 1 4 3 2" xfId="3463"/>
    <cellStyle name="40% - Акцент2 1 4 4" xfId="3464"/>
    <cellStyle name="40% - Акцент2 1 5" xfId="349"/>
    <cellStyle name="40% - Акцент2 1 5 2" xfId="350"/>
    <cellStyle name="40% - Акцент2 1 5 2 2" xfId="2430"/>
    <cellStyle name="40% - Акцент2 1 5 2 2 2" xfId="3465"/>
    <cellStyle name="40% - Акцент2 1 5 2 3" xfId="3466"/>
    <cellStyle name="40% - Акцент2 1 5 3" xfId="2429"/>
    <cellStyle name="40% - Акцент2 1 5 3 2" xfId="3467"/>
    <cellStyle name="40% - Акцент2 1 5 4" xfId="3468"/>
    <cellStyle name="40% - Акцент2 1 6" xfId="351"/>
    <cellStyle name="40% - Акцент2 1 6 2" xfId="352"/>
    <cellStyle name="40% - Акцент2 1 6 2 2" xfId="2432"/>
    <cellStyle name="40% - Акцент2 1 6 2 2 2" xfId="3469"/>
    <cellStyle name="40% - Акцент2 1 6 2 3" xfId="3470"/>
    <cellStyle name="40% - Акцент2 1 6 3" xfId="2431"/>
    <cellStyle name="40% - Акцент2 1 6 3 2" xfId="3471"/>
    <cellStyle name="40% - Акцент2 1 6 4" xfId="3472"/>
    <cellStyle name="40% - Акцент2 1 7" xfId="353"/>
    <cellStyle name="40% - Акцент2 1 7 2" xfId="354"/>
    <cellStyle name="40% - Акцент2 1 7 2 2" xfId="2434"/>
    <cellStyle name="40% - Акцент2 1 7 2 2 2" xfId="3473"/>
    <cellStyle name="40% - Акцент2 1 7 2 3" xfId="3474"/>
    <cellStyle name="40% - Акцент2 1 7 3" xfId="2433"/>
    <cellStyle name="40% - Акцент2 1 7 3 2" xfId="3475"/>
    <cellStyle name="40% - Акцент2 1 7 4" xfId="3476"/>
    <cellStyle name="40% - Акцент2 1 8" xfId="355"/>
    <cellStyle name="40% - Акцент2 1 8 2" xfId="356"/>
    <cellStyle name="40% - Акцент2 1 8 2 2" xfId="2436"/>
    <cellStyle name="40% - Акцент2 1 8 2 2 2" xfId="3477"/>
    <cellStyle name="40% - Акцент2 1 8 2 3" xfId="3478"/>
    <cellStyle name="40% - Акцент2 1 8 3" xfId="2435"/>
    <cellStyle name="40% - Акцент2 1 8 3 2" xfId="3479"/>
    <cellStyle name="40% - Акцент2 1 8 4" xfId="3480"/>
    <cellStyle name="40% - Акцент2 1 9" xfId="357"/>
    <cellStyle name="40% - Акцент2 1 9 2" xfId="358"/>
    <cellStyle name="40% - Акцент2 1 9 2 2" xfId="2438"/>
    <cellStyle name="40% - Акцент2 1 9 2 2 2" xfId="3481"/>
    <cellStyle name="40% - Акцент2 1 9 2 3" xfId="3482"/>
    <cellStyle name="40% - Акцент2 1 9 3" xfId="2437"/>
    <cellStyle name="40% - Акцент2 1 9 3 2" xfId="3483"/>
    <cellStyle name="40% - Акцент2 1 9 4" xfId="3484"/>
    <cellStyle name="40% - Акцент2 10" xfId="359"/>
    <cellStyle name="40% - Акцент2 10 2" xfId="360"/>
    <cellStyle name="40% - Акцент2 10 2 2" xfId="2440"/>
    <cellStyle name="40% - Акцент2 10 2 2 2" xfId="3485"/>
    <cellStyle name="40% - Акцент2 10 2 3" xfId="3486"/>
    <cellStyle name="40% - Акцент2 10 3" xfId="2439"/>
    <cellStyle name="40% - Акцент2 10 3 2" xfId="3487"/>
    <cellStyle name="40% - Акцент2 10 4" xfId="3488"/>
    <cellStyle name="40% - Акцент2 11" xfId="361"/>
    <cellStyle name="40% - Акцент2 11 2" xfId="362"/>
    <cellStyle name="40% - Акцент2 11 2 2" xfId="2442"/>
    <cellStyle name="40% - Акцент2 11 2 2 2" xfId="3489"/>
    <cellStyle name="40% - Акцент2 11 2 3" xfId="3490"/>
    <cellStyle name="40% - Акцент2 11 3" xfId="2441"/>
    <cellStyle name="40% - Акцент2 11 3 2" xfId="3491"/>
    <cellStyle name="40% - Акцент2 11 4" xfId="3492"/>
    <cellStyle name="40% - Акцент2 12" xfId="363"/>
    <cellStyle name="40% - Акцент2 12 2" xfId="2443"/>
    <cellStyle name="40% - Акцент2 12 2 2" xfId="3493"/>
    <cellStyle name="40% - Акцент2 12 3" xfId="3494"/>
    <cellStyle name="40% - Акцент2 13" xfId="4219"/>
    <cellStyle name="40% - Акцент2 14" xfId="4220"/>
    <cellStyle name="40% - Акцент2 2" xfId="364"/>
    <cellStyle name="40% - Акцент2 2 2" xfId="365"/>
    <cellStyle name="40% - Акцент2 2 2 2" xfId="2445"/>
    <cellStyle name="40% - Акцент2 2 2 2 2" xfId="3495"/>
    <cellStyle name="40% - Акцент2 2 2 3" xfId="3496"/>
    <cellStyle name="40% - Акцент2 2 3" xfId="2444"/>
    <cellStyle name="40% - Акцент2 2 3 2" xfId="3497"/>
    <cellStyle name="40% - Акцент2 2 4" xfId="3498"/>
    <cellStyle name="40% - Акцент2 2_загрузка по периодам" xfId="366"/>
    <cellStyle name="40% - Акцент2 3" xfId="367"/>
    <cellStyle name="40% - Акцент2 3 2" xfId="368"/>
    <cellStyle name="40% - Акцент2 3 2 2" xfId="2447"/>
    <cellStyle name="40% - Акцент2 3 2 2 2" xfId="3499"/>
    <cellStyle name="40% - Акцент2 3 2 3" xfId="3500"/>
    <cellStyle name="40% - Акцент2 3 3" xfId="2446"/>
    <cellStyle name="40% - Акцент2 3 3 2" xfId="3501"/>
    <cellStyle name="40% - Акцент2 3 4" xfId="3502"/>
    <cellStyle name="40% - Акцент2 4" xfId="369"/>
    <cellStyle name="40% - Акцент2 4 2" xfId="370"/>
    <cellStyle name="40% - Акцент2 4 2 2" xfId="2449"/>
    <cellStyle name="40% - Акцент2 4 2 2 2" xfId="3503"/>
    <cellStyle name="40% - Акцент2 4 2 3" xfId="3504"/>
    <cellStyle name="40% - Акцент2 4 3" xfId="2448"/>
    <cellStyle name="40% - Акцент2 4 3 2" xfId="3505"/>
    <cellStyle name="40% - Акцент2 4 4" xfId="3506"/>
    <cellStyle name="40% - Акцент2 5" xfId="371"/>
    <cellStyle name="40% - Акцент2 5 2" xfId="372"/>
    <cellStyle name="40% - Акцент2 5 2 2" xfId="2451"/>
    <cellStyle name="40% - Акцент2 5 2 2 2" xfId="3507"/>
    <cellStyle name="40% - Акцент2 5 2 3" xfId="3508"/>
    <cellStyle name="40% - Акцент2 5 3" xfId="2450"/>
    <cellStyle name="40% - Акцент2 5 3 2" xfId="3509"/>
    <cellStyle name="40% - Акцент2 5 4" xfId="3510"/>
    <cellStyle name="40% - Акцент2 6" xfId="373"/>
    <cellStyle name="40% - Акцент2 6 2" xfId="374"/>
    <cellStyle name="40% - Акцент2 6 2 2" xfId="2453"/>
    <cellStyle name="40% - Акцент2 6 2 2 2" xfId="3511"/>
    <cellStyle name="40% - Акцент2 6 2 3" xfId="3512"/>
    <cellStyle name="40% - Акцент2 6 3" xfId="2452"/>
    <cellStyle name="40% - Акцент2 6 3 2" xfId="3513"/>
    <cellStyle name="40% - Акцент2 6 4" xfId="3514"/>
    <cellStyle name="40% - Акцент2 7" xfId="375"/>
    <cellStyle name="40% - Акцент2 7 2" xfId="376"/>
    <cellStyle name="40% - Акцент2 7 2 2" xfId="2455"/>
    <cellStyle name="40% - Акцент2 7 2 2 2" xfId="3515"/>
    <cellStyle name="40% - Акцент2 7 2 3" xfId="3516"/>
    <cellStyle name="40% - Акцент2 7 3" xfId="2454"/>
    <cellStyle name="40% - Акцент2 7 3 2" xfId="3517"/>
    <cellStyle name="40% - Акцент2 7 4" xfId="3518"/>
    <cellStyle name="40% - Акцент2 8" xfId="377"/>
    <cellStyle name="40% - Акцент2 8 2" xfId="378"/>
    <cellStyle name="40% - Акцент2 8 2 2" xfId="2457"/>
    <cellStyle name="40% - Акцент2 8 2 2 2" xfId="3519"/>
    <cellStyle name="40% - Акцент2 8 2 3" xfId="3520"/>
    <cellStyle name="40% - Акцент2 8 3" xfId="2456"/>
    <cellStyle name="40% - Акцент2 8 3 2" xfId="3521"/>
    <cellStyle name="40% - Акцент2 8 4" xfId="3522"/>
    <cellStyle name="40% - Акцент2 9" xfId="379"/>
    <cellStyle name="40% - Акцент2 9 2" xfId="380"/>
    <cellStyle name="40% - Акцент2 9 2 2" xfId="2459"/>
    <cellStyle name="40% - Акцент2 9 2 2 2" xfId="3523"/>
    <cellStyle name="40% - Акцент2 9 2 3" xfId="3524"/>
    <cellStyle name="40% - Акцент2 9 3" xfId="2458"/>
    <cellStyle name="40% - Акцент2 9 3 2" xfId="3525"/>
    <cellStyle name="40% - Акцент2 9 4" xfId="3526"/>
    <cellStyle name="40% - Акцент3 1" xfId="381"/>
    <cellStyle name="40% - Акцент3 1 1" xfId="382"/>
    <cellStyle name="40% - Акцент3 1 1 2" xfId="383"/>
    <cellStyle name="40% - Акцент3 1 1 2 2" xfId="2462"/>
    <cellStyle name="40% - Акцент3 1 1 2 2 2" xfId="3527"/>
    <cellStyle name="40% - Акцент3 1 1 2 3" xfId="3528"/>
    <cellStyle name="40% - Акцент3 1 1 3" xfId="2461"/>
    <cellStyle name="40% - Акцент3 1 1 3 2" xfId="3529"/>
    <cellStyle name="40% - Акцент3 1 1 4" xfId="3530"/>
    <cellStyle name="40% - Акцент3 1 10" xfId="384"/>
    <cellStyle name="40% - Акцент3 1 10 2" xfId="385"/>
    <cellStyle name="40% - Акцент3 1 10 2 2" xfId="2464"/>
    <cellStyle name="40% - Акцент3 1 10 2 2 2" xfId="3531"/>
    <cellStyle name="40% - Акцент3 1 10 2 3" xfId="3532"/>
    <cellStyle name="40% - Акцент3 1 10 3" xfId="2463"/>
    <cellStyle name="40% - Акцент3 1 10 3 2" xfId="3533"/>
    <cellStyle name="40% - Акцент3 1 10 4" xfId="3534"/>
    <cellStyle name="40% - Акцент3 1 11" xfId="386"/>
    <cellStyle name="40% - Акцент3 1 11 2" xfId="387"/>
    <cellStyle name="40% - Акцент3 1 11 2 2" xfId="2466"/>
    <cellStyle name="40% - Акцент3 1 11 2 2 2" xfId="3535"/>
    <cellStyle name="40% - Акцент3 1 11 2 3" xfId="3536"/>
    <cellStyle name="40% - Акцент3 1 11 3" xfId="2465"/>
    <cellStyle name="40% - Акцент3 1 11 3 2" xfId="3537"/>
    <cellStyle name="40% - Акцент3 1 11 4" xfId="3538"/>
    <cellStyle name="40% - Акцент3 1 12" xfId="388"/>
    <cellStyle name="40% - Акцент3 1 12 2" xfId="2467"/>
    <cellStyle name="40% - Акцент3 1 12 2 2" xfId="3539"/>
    <cellStyle name="40% - Акцент3 1 12 3" xfId="3540"/>
    <cellStyle name="40% - Акцент3 1 13" xfId="2460"/>
    <cellStyle name="40% - Акцент3 1 13 2" xfId="3541"/>
    <cellStyle name="40% - Акцент3 1 14" xfId="3542"/>
    <cellStyle name="40% - Акцент3 1 2" xfId="389"/>
    <cellStyle name="40% - Акцент3 1 2 2" xfId="390"/>
    <cellStyle name="40% - Акцент3 1 2 2 2" xfId="2469"/>
    <cellStyle name="40% - Акцент3 1 2 2 2 2" xfId="3543"/>
    <cellStyle name="40% - Акцент3 1 2 2 3" xfId="3544"/>
    <cellStyle name="40% - Акцент3 1 2 3" xfId="2468"/>
    <cellStyle name="40% - Акцент3 1 2 3 2" xfId="3545"/>
    <cellStyle name="40% - Акцент3 1 2 4" xfId="3546"/>
    <cellStyle name="40% - Акцент3 1 3" xfId="391"/>
    <cellStyle name="40% - Акцент3 1 3 2" xfId="392"/>
    <cellStyle name="40% - Акцент3 1 3 2 2" xfId="2471"/>
    <cellStyle name="40% - Акцент3 1 3 2 2 2" xfId="3547"/>
    <cellStyle name="40% - Акцент3 1 3 2 3" xfId="3548"/>
    <cellStyle name="40% - Акцент3 1 3 3" xfId="2470"/>
    <cellStyle name="40% - Акцент3 1 3 3 2" xfId="3549"/>
    <cellStyle name="40% - Акцент3 1 3 4" xfId="3550"/>
    <cellStyle name="40% - Акцент3 1 4" xfId="393"/>
    <cellStyle name="40% - Акцент3 1 4 2" xfId="394"/>
    <cellStyle name="40% - Акцент3 1 4 2 2" xfId="2473"/>
    <cellStyle name="40% - Акцент3 1 4 2 2 2" xfId="3551"/>
    <cellStyle name="40% - Акцент3 1 4 2 3" xfId="3552"/>
    <cellStyle name="40% - Акцент3 1 4 3" xfId="2472"/>
    <cellStyle name="40% - Акцент3 1 4 3 2" xfId="3553"/>
    <cellStyle name="40% - Акцент3 1 4 4" xfId="3554"/>
    <cellStyle name="40% - Акцент3 1 5" xfId="395"/>
    <cellStyle name="40% - Акцент3 1 5 2" xfId="396"/>
    <cellStyle name="40% - Акцент3 1 5 2 2" xfId="2475"/>
    <cellStyle name="40% - Акцент3 1 5 2 2 2" xfId="3555"/>
    <cellStyle name="40% - Акцент3 1 5 2 3" xfId="3556"/>
    <cellStyle name="40% - Акцент3 1 5 3" xfId="2474"/>
    <cellStyle name="40% - Акцент3 1 5 3 2" xfId="3557"/>
    <cellStyle name="40% - Акцент3 1 5 4" xfId="3558"/>
    <cellStyle name="40% - Акцент3 1 6" xfId="397"/>
    <cellStyle name="40% - Акцент3 1 6 2" xfId="398"/>
    <cellStyle name="40% - Акцент3 1 6 2 2" xfId="2477"/>
    <cellStyle name="40% - Акцент3 1 6 2 2 2" xfId="3559"/>
    <cellStyle name="40% - Акцент3 1 6 2 3" xfId="3560"/>
    <cellStyle name="40% - Акцент3 1 6 3" xfId="2476"/>
    <cellStyle name="40% - Акцент3 1 6 3 2" xfId="3561"/>
    <cellStyle name="40% - Акцент3 1 6 4" xfId="3562"/>
    <cellStyle name="40% - Акцент3 1 7" xfId="399"/>
    <cellStyle name="40% - Акцент3 1 7 2" xfId="400"/>
    <cellStyle name="40% - Акцент3 1 7 2 2" xfId="2479"/>
    <cellStyle name="40% - Акцент3 1 7 2 2 2" xfId="3563"/>
    <cellStyle name="40% - Акцент3 1 7 2 3" xfId="3564"/>
    <cellStyle name="40% - Акцент3 1 7 3" xfId="2478"/>
    <cellStyle name="40% - Акцент3 1 7 3 2" xfId="3565"/>
    <cellStyle name="40% - Акцент3 1 7 4" xfId="3566"/>
    <cellStyle name="40% - Акцент3 1 8" xfId="401"/>
    <cellStyle name="40% - Акцент3 1 8 2" xfId="402"/>
    <cellStyle name="40% - Акцент3 1 8 2 2" xfId="2481"/>
    <cellStyle name="40% - Акцент3 1 8 2 2 2" xfId="3567"/>
    <cellStyle name="40% - Акцент3 1 8 2 3" xfId="3568"/>
    <cellStyle name="40% - Акцент3 1 8 3" xfId="2480"/>
    <cellStyle name="40% - Акцент3 1 8 3 2" xfId="3569"/>
    <cellStyle name="40% - Акцент3 1 8 4" xfId="3570"/>
    <cellStyle name="40% - Акцент3 1 9" xfId="403"/>
    <cellStyle name="40% - Акцент3 1 9 2" xfId="404"/>
    <cellStyle name="40% - Акцент3 1 9 2 2" xfId="2483"/>
    <cellStyle name="40% - Акцент3 1 9 2 2 2" xfId="3571"/>
    <cellStyle name="40% - Акцент3 1 9 2 3" xfId="3572"/>
    <cellStyle name="40% - Акцент3 1 9 3" xfId="2482"/>
    <cellStyle name="40% - Акцент3 1 9 3 2" xfId="3573"/>
    <cellStyle name="40% - Акцент3 1 9 4" xfId="3574"/>
    <cellStyle name="40% - Акцент3 10" xfId="405"/>
    <cellStyle name="40% - Акцент3 10 2" xfId="406"/>
    <cellStyle name="40% - Акцент3 10 2 2" xfId="2485"/>
    <cellStyle name="40% - Акцент3 10 2 2 2" xfId="3575"/>
    <cellStyle name="40% - Акцент3 10 2 3" xfId="3576"/>
    <cellStyle name="40% - Акцент3 10 3" xfId="2484"/>
    <cellStyle name="40% - Акцент3 10 3 2" xfId="3577"/>
    <cellStyle name="40% - Акцент3 10 4" xfId="3578"/>
    <cellStyle name="40% - Акцент3 11" xfId="407"/>
    <cellStyle name="40% - Акцент3 11 2" xfId="408"/>
    <cellStyle name="40% - Акцент3 11 2 2" xfId="2487"/>
    <cellStyle name="40% - Акцент3 11 2 2 2" xfId="3579"/>
    <cellStyle name="40% - Акцент3 11 2 3" xfId="3580"/>
    <cellStyle name="40% - Акцент3 11 3" xfId="2486"/>
    <cellStyle name="40% - Акцент3 11 3 2" xfId="3581"/>
    <cellStyle name="40% - Акцент3 11 4" xfId="3582"/>
    <cellStyle name="40% - Акцент3 12" xfId="409"/>
    <cellStyle name="40% - Акцент3 12 2" xfId="2488"/>
    <cellStyle name="40% - Акцент3 12 2 2" xfId="3583"/>
    <cellStyle name="40% - Акцент3 12 3" xfId="3584"/>
    <cellStyle name="40% - Акцент3 13" xfId="4221"/>
    <cellStyle name="40% - Акцент3 14" xfId="4222"/>
    <cellStyle name="40% - Акцент3 2" xfId="410"/>
    <cellStyle name="40% - Акцент3 2 2" xfId="411"/>
    <cellStyle name="40% - Акцент3 2 2 2" xfId="2490"/>
    <cellStyle name="40% - Акцент3 2 2 2 2" xfId="3585"/>
    <cellStyle name="40% - Акцент3 2 2 3" xfId="3586"/>
    <cellStyle name="40% - Акцент3 2 3" xfId="2489"/>
    <cellStyle name="40% - Акцент3 2 3 2" xfId="3587"/>
    <cellStyle name="40% - Акцент3 2 4" xfId="3588"/>
    <cellStyle name="40% - Акцент3 2_загрузка по периодам" xfId="412"/>
    <cellStyle name="40% - Акцент3 3" xfId="413"/>
    <cellStyle name="40% - Акцент3 3 2" xfId="414"/>
    <cellStyle name="40% - Акцент3 3 2 2" xfId="2492"/>
    <cellStyle name="40% - Акцент3 3 2 2 2" xfId="3589"/>
    <cellStyle name="40% - Акцент3 3 2 3" xfId="3590"/>
    <cellStyle name="40% - Акцент3 3 3" xfId="2491"/>
    <cellStyle name="40% - Акцент3 3 3 2" xfId="3591"/>
    <cellStyle name="40% - Акцент3 3 4" xfId="3592"/>
    <cellStyle name="40% - Акцент3 4" xfId="415"/>
    <cellStyle name="40% - Акцент3 4 2" xfId="416"/>
    <cellStyle name="40% - Акцент3 4 2 2" xfId="2494"/>
    <cellStyle name="40% - Акцент3 4 2 2 2" xfId="3593"/>
    <cellStyle name="40% - Акцент3 4 2 3" xfId="3594"/>
    <cellStyle name="40% - Акцент3 4 3" xfId="2493"/>
    <cellStyle name="40% - Акцент3 4 3 2" xfId="3595"/>
    <cellStyle name="40% - Акцент3 4 4" xfId="3596"/>
    <cellStyle name="40% - Акцент3 5" xfId="417"/>
    <cellStyle name="40% - Акцент3 5 2" xfId="418"/>
    <cellStyle name="40% - Акцент3 5 2 2" xfId="2496"/>
    <cellStyle name="40% - Акцент3 5 2 2 2" xfId="3597"/>
    <cellStyle name="40% - Акцент3 5 2 3" xfId="3598"/>
    <cellStyle name="40% - Акцент3 5 3" xfId="2495"/>
    <cellStyle name="40% - Акцент3 5 3 2" xfId="3599"/>
    <cellStyle name="40% - Акцент3 5 4" xfId="3600"/>
    <cellStyle name="40% - Акцент3 6" xfId="419"/>
    <cellStyle name="40% - Акцент3 6 2" xfId="420"/>
    <cellStyle name="40% - Акцент3 6 2 2" xfId="2498"/>
    <cellStyle name="40% - Акцент3 6 2 2 2" xfId="3601"/>
    <cellStyle name="40% - Акцент3 6 2 3" xfId="3602"/>
    <cellStyle name="40% - Акцент3 6 3" xfId="2497"/>
    <cellStyle name="40% - Акцент3 6 3 2" xfId="3603"/>
    <cellStyle name="40% - Акцент3 6 4" xfId="3604"/>
    <cellStyle name="40% - Акцент3 7" xfId="421"/>
    <cellStyle name="40% - Акцент3 7 2" xfId="422"/>
    <cellStyle name="40% - Акцент3 7 2 2" xfId="2500"/>
    <cellStyle name="40% - Акцент3 7 2 2 2" xfId="3605"/>
    <cellStyle name="40% - Акцент3 7 2 3" xfId="3606"/>
    <cellStyle name="40% - Акцент3 7 3" xfId="2499"/>
    <cellStyle name="40% - Акцент3 7 3 2" xfId="3607"/>
    <cellStyle name="40% - Акцент3 7 4" xfId="3608"/>
    <cellStyle name="40% - Акцент3 8" xfId="423"/>
    <cellStyle name="40% - Акцент3 8 2" xfId="424"/>
    <cellStyle name="40% - Акцент3 8 2 2" xfId="2502"/>
    <cellStyle name="40% - Акцент3 8 2 2 2" xfId="3609"/>
    <cellStyle name="40% - Акцент3 8 2 3" xfId="3610"/>
    <cellStyle name="40% - Акцент3 8 3" xfId="2501"/>
    <cellStyle name="40% - Акцент3 8 3 2" xfId="3611"/>
    <cellStyle name="40% - Акцент3 8 4" xfId="3612"/>
    <cellStyle name="40% - Акцент3 9" xfId="425"/>
    <cellStyle name="40% - Акцент3 9 2" xfId="426"/>
    <cellStyle name="40% - Акцент3 9 2 2" xfId="2504"/>
    <cellStyle name="40% - Акцент3 9 2 2 2" xfId="3613"/>
    <cellStyle name="40% - Акцент3 9 2 3" xfId="3614"/>
    <cellStyle name="40% - Акцент3 9 3" xfId="2503"/>
    <cellStyle name="40% - Акцент3 9 3 2" xfId="3615"/>
    <cellStyle name="40% - Акцент3 9 4" xfId="3616"/>
    <cellStyle name="40% - Акцент4 1" xfId="427"/>
    <cellStyle name="40% - Акцент4 1 1" xfId="428"/>
    <cellStyle name="40% - Акцент4 1 1 2" xfId="429"/>
    <cellStyle name="40% - Акцент4 1 1 2 2" xfId="2507"/>
    <cellStyle name="40% - Акцент4 1 1 2 2 2" xfId="3617"/>
    <cellStyle name="40% - Акцент4 1 1 2 3" xfId="3618"/>
    <cellStyle name="40% - Акцент4 1 1 3" xfId="2506"/>
    <cellStyle name="40% - Акцент4 1 1 3 2" xfId="3619"/>
    <cellStyle name="40% - Акцент4 1 1 4" xfId="3620"/>
    <cellStyle name="40% - Акцент4 1 10" xfId="430"/>
    <cellStyle name="40% - Акцент4 1 10 2" xfId="431"/>
    <cellStyle name="40% - Акцент4 1 10 2 2" xfId="2509"/>
    <cellStyle name="40% - Акцент4 1 10 2 2 2" xfId="3621"/>
    <cellStyle name="40% - Акцент4 1 10 2 3" xfId="3622"/>
    <cellStyle name="40% - Акцент4 1 10 3" xfId="2508"/>
    <cellStyle name="40% - Акцент4 1 10 3 2" xfId="3623"/>
    <cellStyle name="40% - Акцент4 1 10 4" xfId="3624"/>
    <cellStyle name="40% - Акцент4 1 11" xfId="432"/>
    <cellStyle name="40% - Акцент4 1 11 2" xfId="433"/>
    <cellStyle name="40% - Акцент4 1 11 2 2" xfId="2511"/>
    <cellStyle name="40% - Акцент4 1 11 2 2 2" xfId="3625"/>
    <cellStyle name="40% - Акцент4 1 11 2 3" xfId="3626"/>
    <cellStyle name="40% - Акцент4 1 11 3" xfId="2510"/>
    <cellStyle name="40% - Акцент4 1 11 3 2" xfId="3627"/>
    <cellStyle name="40% - Акцент4 1 11 4" xfId="3628"/>
    <cellStyle name="40% - Акцент4 1 12" xfId="434"/>
    <cellStyle name="40% - Акцент4 1 12 2" xfId="2512"/>
    <cellStyle name="40% - Акцент4 1 12 2 2" xfId="3629"/>
    <cellStyle name="40% - Акцент4 1 12 3" xfId="3630"/>
    <cellStyle name="40% - Акцент4 1 13" xfId="2505"/>
    <cellStyle name="40% - Акцент4 1 13 2" xfId="3631"/>
    <cellStyle name="40% - Акцент4 1 14" xfId="3632"/>
    <cellStyle name="40% - Акцент4 1 2" xfId="435"/>
    <cellStyle name="40% - Акцент4 1 2 2" xfId="436"/>
    <cellStyle name="40% - Акцент4 1 2 2 2" xfId="2514"/>
    <cellStyle name="40% - Акцент4 1 2 2 2 2" xfId="3633"/>
    <cellStyle name="40% - Акцент4 1 2 2 3" xfId="3634"/>
    <cellStyle name="40% - Акцент4 1 2 3" xfId="2513"/>
    <cellStyle name="40% - Акцент4 1 2 3 2" xfId="3635"/>
    <cellStyle name="40% - Акцент4 1 2 4" xfId="3636"/>
    <cellStyle name="40% - Акцент4 1 3" xfId="437"/>
    <cellStyle name="40% - Акцент4 1 3 2" xfId="438"/>
    <cellStyle name="40% - Акцент4 1 3 2 2" xfId="2516"/>
    <cellStyle name="40% - Акцент4 1 3 2 2 2" xfId="3637"/>
    <cellStyle name="40% - Акцент4 1 3 2 3" xfId="3638"/>
    <cellStyle name="40% - Акцент4 1 3 3" xfId="2515"/>
    <cellStyle name="40% - Акцент4 1 3 3 2" xfId="3639"/>
    <cellStyle name="40% - Акцент4 1 3 4" xfId="3640"/>
    <cellStyle name="40% - Акцент4 1 4" xfId="439"/>
    <cellStyle name="40% - Акцент4 1 4 2" xfId="440"/>
    <cellStyle name="40% - Акцент4 1 4 2 2" xfId="2518"/>
    <cellStyle name="40% - Акцент4 1 4 2 2 2" xfId="3641"/>
    <cellStyle name="40% - Акцент4 1 4 2 3" xfId="3642"/>
    <cellStyle name="40% - Акцент4 1 4 3" xfId="2517"/>
    <cellStyle name="40% - Акцент4 1 4 3 2" xfId="3643"/>
    <cellStyle name="40% - Акцент4 1 4 4" xfId="3644"/>
    <cellStyle name="40% - Акцент4 1 5" xfId="441"/>
    <cellStyle name="40% - Акцент4 1 5 2" xfId="442"/>
    <cellStyle name="40% - Акцент4 1 5 2 2" xfId="2520"/>
    <cellStyle name="40% - Акцент4 1 5 2 2 2" xfId="3645"/>
    <cellStyle name="40% - Акцент4 1 5 2 3" xfId="3646"/>
    <cellStyle name="40% - Акцент4 1 5 3" xfId="2519"/>
    <cellStyle name="40% - Акцент4 1 5 3 2" xfId="3647"/>
    <cellStyle name="40% - Акцент4 1 5 4" xfId="3648"/>
    <cellStyle name="40% - Акцент4 1 6" xfId="443"/>
    <cellStyle name="40% - Акцент4 1 6 2" xfId="444"/>
    <cellStyle name="40% - Акцент4 1 6 2 2" xfId="2522"/>
    <cellStyle name="40% - Акцент4 1 6 2 2 2" xfId="3649"/>
    <cellStyle name="40% - Акцент4 1 6 2 3" xfId="3650"/>
    <cellStyle name="40% - Акцент4 1 6 3" xfId="2521"/>
    <cellStyle name="40% - Акцент4 1 6 3 2" xfId="3651"/>
    <cellStyle name="40% - Акцент4 1 6 4" xfId="3652"/>
    <cellStyle name="40% - Акцент4 1 7" xfId="445"/>
    <cellStyle name="40% - Акцент4 1 7 2" xfId="446"/>
    <cellStyle name="40% - Акцент4 1 7 2 2" xfId="2524"/>
    <cellStyle name="40% - Акцент4 1 7 2 2 2" xfId="3653"/>
    <cellStyle name="40% - Акцент4 1 7 2 3" xfId="3654"/>
    <cellStyle name="40% - Акцент4 1 7 3" xfId="2523"/>
    <cellStyle name="40% - Акцент4 1 7 3 2" xfId="3655"/>
    <cellStyle name="40% - Акцент4 1 7 4" xfId="3656"/>
    <cellStyle name="40% - Акцент4 1 8" xfId="447"/>
    <cellStyle name="40% - Акцент4 1 8 2" xfId="448"/>
    <cellStyle name="40% - Акцент4 1 8 2 2" xfId="2526"/>
    <cellStyle name="40% - Акцент4 1 8 2 2 2" xfId="3657"/>
    <cellStyle name="40% - Акцент4 1 8 2 3" xfId="3658"/>
    <cellStyle name="40% - Акцент4 1 8 3" xfId="2525"/>
    <cellStyle name="40% - Акцент4 1 8 3 2" xfId="3659"/>
    <cellStyle name="40% - Акцент4 1 8 4" xfId="3660"/>
    <cellStyle name="40% - Акцент4 1 9" xfId="449"/>
    <cellStyle name="40% - Акцент4 1 9 2" xfId="450"/>
    <cellStyle name="40% - Акцент4 1 9 2 2" xfId="2528"/>
    <cellStyle name="40% - Акцент4 1 9 2 2 2" xfId="3661"/>
    <cellStyle name="40% - Акцент4 1 9 2 3" xfId="3662"/>
    <cellStyle name="40% - Акцент4 1 9 3" xfId="2527"/>
    <cellStyle name="40% - Акцент4 1 9 3 2" xfId="3663"/>
    <cellStyle name="40% - Акцент4 1 9 4" xfId="3664"/>
    <cellStyle name="40% - Акцент4 10" xfId="451"/>
    <cellStyle name="40% - Акцент4 10 2" xfId="452"/>
    <cellStyle name="40% - Акцент4 10 2 2" xfId="2530"/>
    <cellStyle name="40% - Акцент4 10 2 2 2" xfId="3665"/>
    <cellStyle name="40% - Акцент4 10 2 3" xfId="3666"/>
    <cellStyle name="40% - Акцент4 10 3" xfId="2529"/>
    <cellStyle name="40% - Акцент4 10 3 2" xfId="3667"/>
    <cellStyle name="40% - Акцент4 10 4" xfId="3668"/>
    <cellStyle name="40% - Акцент4 11" xfId="453"/>
    <cellStyle name="40% - Акцент4 11 2" xfId="454"/>
    <cellStyle name="40% - Акцент4 11 2 2" xfId="2532"/>
    <cellStyle name="40% - Акцент4 11 2 2 2" xfId="3669"/>
    <cellStyle name="40% - Акцент4 11 2 3" xfId="3670"/>
    <cellStyle name="40% - Акцент4 11 3" xfId="2531"/>
    <cellStyle name="40% - Акцент4 11 3 2" xfId="3671"/>
    <cellStyle name="40% - Акцент4 11 4" xfId="3672"/>
    <cellStyle name="40% - Акцент4 12" xfId="455"/>
    <cellStyle name="40% - Акцент4 12 2" xfId="2533"/>
    <cellStyle name="40% - Акцент4 12 2 2" xfId="3673"/>
    <cellStyle name="40% - Акцент4 12 3" xfId="3674"/>
    <cellStyle name="40% - Акцент4 13" xfId="4223"/>
    <cellStyle name="40% - Акцент4 14" xfId="4224"/>
    <cellStyle name="40% - Акцент4 2" xfId="456"/>
    <cellStyle name="40% - Акцент4 2 2" xfId="457"/>
    <cellStyle name="40% - Акцент4 2 2 2" xfId="2535"/>
    <cellStyle name="40% - Акцент4 2 2 2 2" xfId="3675"/>
    <cellStyle name="40% - Акцент4 2 2 3" xfId="3676"/>
    <cellStyle name="40% - Акцент4 2 3" xfId="2534"/>
    <cellStyle name="40% - Акцент4 2 3 2" xfId="3677"/>
    <cellStyle name="40% - Акцент4 2 4" xfId="3678"/>
    <cellStyle name="40% - Акцент4 2_загрузка по периодам" xfId="458"/>
    <cellStyle name="40% - Акцент4 3" xfId="459"/>
    <cellStyle name="40% - Акцент4 3 2" xfId="460"/>
    <cellStyle name="40% - Акцент4 3 2 2" xfId="2537"/>
    <cellStyle name="40% - Акцент4 3 2 2 2" xfId="3679"/>
    <cellStyle name="40% - Акцент4 3 2 3" xfId="3680"/>
    <cellStyle name="40% - Акцент4 3 3" xfId="2536"/>
    <cellStyle name="40% - Акцент4 3 3 2" xfId="3681"/>
    <cellStyle name="40% - Акцент4 3 4" xfId="3682"/>
    <cellStyle name="40% - Акцент4 4" xfId="461"/>
    <cellStyle name="40% - Акцент4 4 2" xfId="462"/>
    <cellStyle name="40% - Акцент4 4 2 2" xfId="2539"/>
    <cellStyle name="40% - Акцент4 4 2 2 2" xfId="3683"/>
    <cellStyle name="40% - Акцент4 4 2 3" xfId="3684"/>
    <cellStyle name="40% - Акцент4 4 3" xfId="2538"/>
    <cellStyle name="40% - Акцент4 4 3 2" xfId="3685"/>
    <cellStyle name="40% - Акцент4 4 4" xfId="3686"/>
    <cellStyle name="40% - Акцент4 5" xfId="463"/>
    <cellStyle name="40% - Акцент4 5 2" xfId="464"/>
    <cellStyle name="40% - Акцент4 5 2 2" xfId="2541"/>
    <cellStyle name="40% - Акцент4 5 2 2 2" xfId="3687"/>
    <cellStyle name="40% - Акцент4 5 2 3" xfId="3688"/>
    <cellStyle name="40% - Акцент4 5 3" xfId="2540"/>
    <cellStyle name="40% - Акцент4 5 3 2" xfId="3689"/>
    <cellStyle name="40% - Акцент4 5 4" xfId="3690"/>
    <cellStyle name="40% - Акцент4 6" xfId="465"/>
    <cellStyle name="40% - Акцент4 6 2" xfId="466"/>
    <cellStyle name="40% - Акцент4 6 2 2" xfId="2543"/>
    <cellStyle name="40% - Акцент4 6 2 2 2" xfId="3691"/>
    <cellStyle name="40% - Акцент4 6 2 3" xfId="3692"/>
    <cellStyle name="40% - Акцент4 6 3" xfId="2542"/>
    <cellStyle name="40% - Акцент4 6 3 2" xfId="3693"/>
    <cellStyle name="40% - Акцент4 6 4" xfId="3694"/>
    <cellStyle name="40% - Акцент4 7" xfId="467"/>
    <cellStyle name="40% - Акцент4 7 2" xfId="468"/>
    <cellStyle name="40% - Акцент4 7 2 2" xfId="2545"/>
    <cellStyle name="40% - Акцент4 7 2 2 2" xfId="3695"/>
    <cellStyle name="40% - Акцент4 7 2 3" xfId="3696"/>
    <cellStyle name="40% - Акцент4 7 3" xfId="2544"/>
    <cellStyle name="40% - Акцент4 7 3 2" xfId="3697"/>
    <cellStyle name="40% - Акцент4 7 4" xfId="3698"/>
    <cellStyle name="40% - Акцент4 8" xfId="469"/>
    <cellStyle name="40% - Акцент4 8 2" xfId="470"/>
    <cellStyle name="40% - Акцент4 8 2 2" xfId="2547"/>
    <cellStyle name="40% - Акцент4 8 2 2 2" xfId="3699"/>
    <cellStyle name="40% - Акцент4 8 2 3" xfId="3700"/>
    <cellStyle name="40% - Акцент4 8 3" xfId="2546"/>
    <cellStyle name="40% - Акцент4 8 3 2" xfId="3701"/>
    <cellStyle name="40% - Акцент4 8 4" xfId="3702"/>
    <cellStyle name="40% - Акцент4 9" xfId="471"/>
    <cellStyle name="40% - Акцент4 9 2" xfId="472"/>
    <cellStyle name="40% - Акцент4 9 2 2" xfId="2549"/>
    <cellStyle name="40% - Акцент4 9 2 2 2" xfId="3703"/>
    <cellStyle name="40% - Акцент4 9 2 3" xfId="3704"/>
    <cellStyle name="40% - Акцент4 9 3" xfId="2548"/>
    <cellStyle name="40% - Акцент4 9 3 2" xfId="3705"/>
    <cellStyle name="40% - Акцент4 9 4" xfId="3706"/>
    <cellStyle name="40% - Акцент5 1" xfId="473"/>
    <cellStyle name="40% - Акцент5 1 1" xfId="474"/>
    <cellStyle name="40% - Акцент5 1 1 2" xfId="475"/>
    <cellStyle name="40% - Акцент5 1 1 2 2" xfId="2552"/>
    <cellStyle name="40% - Акцент5 1 1 2 2 2" xfId="3707"/>
    <cellStyle name="40% - Акцент5 1 1 2 3" xfId="3708"/>
    <cellStyle name="40% - Акцент5 1 1 3" xfId="2551"/>
    <cellStyle name="40% - Акцент5 1 1 3 2" xfId="3709"/>
    <cellStyle name="40% - Акцент5 1 1 4" xfId="3710"/>
    <cellStyle name="40% - Акцент5 1 10" xfId="476"/>
    <cellStyle name="40% - Акцент5 1 10 2" xfId="477"/>
    <cellStyle name="40% - Акцент5 1 10 2 2" xfId="2554"/>
    <cellStyle name="40% - Акцент5 1 10 2 2 2" xfId="3711"/>
    <cellStyle name="40% - Акцент5 1 10 2 3" xfId="3712"/>
    <cellStyle name="40% - Акцент5 1 10 3" xfId="2553"/>
    <cellStyle name="40% - Акцент5 1 10 3 2" xfId="3713"/>
    <cellStyle name="40% - Акцент5 1 10 4" xfId="3714"/>
    <cellStyle name="40% - Акцент5 1 11" xfId="478"/>
    <cellStyle name="40% - Акцент5 1 11 2" xfId="479"/>
    <cellStyle name="40% - Акцент5 1 11 2 2" xfId="2556"/>
    <cellStyle name="40% - Акцент5 1 11 2 2 2" xfId="3715"/>
    <cellStyle name="40% - Акцент5 1 11 2 3" xfId="3716"/>
    <cellStyle name="40% - Акцент5 1 11 3" xfId="2555"/>
    <cellStyle name="40% - Акцент5 1 11 3 2" xfId="3717"/>
    <cellStyle name="40% - Акцент5 1 11 4" xfId="3718"/>
    <cellStyle name="40% - Акцент5 1 12" xfId="480"/>
    <cellStyle name="40% - Акцент5 1 12 2" xfId="2557"/>
    <cellStyle name="40% - Акцент5 1 12 2 2" xfId="3719"/>
    <cellStyle name="40% - Акцент5 1 12 3" xfId="3720"/>
    <cellStyle name="40% - Акцент5 1 13" xfId="2550"/>
    <cellStyle name="40% - Акцент5 1 13 2" xfId="3721"/>
    <cellStyle name="40% - Акцент5 1 14" xfId="3722"/>
    <cellStyle name="40% - Акцент5 1 2" xfId="481"/>
    <cellStyle name="40% - Акцент5 1 2 2" xfId="482"/>
    <cellStyle name="40% - Акцент5 1 2 2 2" xfId="2559"/>
    <cellStyle name="40% - Акцент5 1 2 2 2 2" xfId="3723"/>
    <cellStyle name="40% - Акцент5 1 2 2 3" xfId="3724"/>
    <cellStyle name="40% - Акцент5 1 2 3" xfId="2558"/>
    <cellStyle name="40% - Акцент5 1 2 3 2" xfId="3725"/>
    <cellStyle name="40% - Акцент5 1 2 4" xfId="3726"/>
    <cellStyle name="40% - Акцент5 1 3" xfId="483"/>
    <cellStyle name="40% - Акцент5 1 3 2" xfId="484"/>
    <cellStyle name="40% - Акцент5 1 3 2 2" xfId="2561"/>
    <cellStyle name="40% - Акцент5 1 3 2 2 2" xfId="3727"/>
    <cellStyle name="40% - Акцент5 1 3 2 3" xfId="3728"/>
    <cellStyle name="40% - Акцент5 1 3 3" xfId="2560"/>
    <cellStyle name="40% - Акцент5 1 3 3 2" xfId="3729"/>
    <cellStyle name="40% - Акцент5 1 3 4" xfId="3730"/>
    <cellStyle name="40% - Акцент5 1 4" xfId="485"/>
    <cellStyle name="40% - Акцент5 1 4 2" xfId="486"/>
    <cellStyle name="40% - Акцент5 1 4 2 2" xfId="2563"/>
    <cellStyle name="40% - Акцент5 1 4 2 2 2" xfId="3731"/>
    <cellStyle name="40% - Акцент5 1 4 2 3" xfId="3732"/>
    <cellStyle name="40% - Акцент5 1 4 3" xfId="2562"/>
    <cellStyle name="40% - Акцент5 1 4 3 2" xfId="3733"/>
    <cellStyle name="40% - Акцент5 1 4 4" xfId="3734"/>
    <cellStyle name="40% - Акцент5 1 5" xfId="487"/>
    <cellStyle name="40% - Акцент5 1 5 2" xfId="488"/>
    <cellStyle name="40% - Акцент5 1 5 2 2" xfId="2565"/>
    <cellStyle name="40% - Акцент5 1 5 2 2 2" xfId="3735"/>
    <cellStyle name="40% - Акцент5 1 5 2 3" xfId="3736"/>
    <cellStyle name="40% - Акцент5 1 5 3" xfId="2564"/>
    <cellStyle name="40% - Акцент5 1 5 3 2" xfId="3737"/>
    <cellStyle name="40% - Акцент5 1 5 4" xfId="3738"/>
    <cellStyle name="40% - Акцент5 1 6" xfId="489"/>
    <cellStyle name="40% - Акцент5 1 6 2" xfId="490"/>
    <cellStyle name="40% - Акцент5 1 6 2 2" xfId="2567"/>
    <cellStyle name="40% - Акцент5 1 6 2 2 2" xfId="3739"/>
    <cellStyle name="40% - Акцент5 1 6 2 3" xfId="3740"/>
    <cellStyle name="40% - Акцент5 1 6 3" xfId="2566"/>
    <cellStyle name="40% - Акцент5 1 6 3 2" xfId="3741"/>
    <cellStyle name="40% - Акцент5 1 6 4" xfId="3742"/>
    <cellStyle name="40% - Акцент5 1 7" xfId="491"/>
    <cellStyle name="40% - Акцент5 1 7 2" xfId="492"/>
    <cellStyle name="40% - Акцент5 1 7 2 2" xfId="2569"/>
    <cellStyle name="40% - Акцент5 1 7 2 2 2" xfId="3743"/>
    <cellStyle name="40% - Акцент5 1 7 2 3" xfId="3744"/>
    <cellStyle name="40% - Акцент5 1 7 3" xfId="2568"/>
    <cellStyle name="40% - Акцент5 1 7 3 2" xfId="3745"/>
    <cellStyle name="40% - Акцент5 1 7 4" xfId="3746"/>
    <cellStyle name="40% - Акцент5 1 8" xfId="493"/>
    <cellStyle name="40% - Акцент5 1 8 2" xfId="494"/>
    <cellStyle name="40% - Акцент5 1 8 2 2" xfId="2571"/>
    <cellStyle name="40% - Акцент5 1 8 2 2 2" xfId="3747"/>
    <cellStyle name="40% - Акцент5 1 8 2 3" xfId="3748"/>
    <cellStyle name="40% - Акцент5 1 8 3" xfId="2570"/>
    <cellStyle name="40% - Акцент5 1 8 3 2" xfId="3749"/>
    <cellStyle name="40% - Акцент5 1 8 4" xfId="3750"/>
    <cellStyle name="40% - Акцент5 1 9" xfId="495"/>
    <cellStyle name="40% - Акцент5 1 9 2" xfId="496"/>
    <cellStyle name="40% - Акцент5 1 9 2 2" xfId="2573"/>
    <cellStyle name="40% - Акцент5 1 9 2 2 2" xfId="3751"/>
    <cellStyle name="40% - Акцент5 1 9 2 3" xfId="3752"/>
    <cellStyle name="40% - Акцент5 1 9 3" xfId="2572"/>
    <cellStyle name="40% - Акцент5 1 9 3 2" xfId="3753"/>
    <cellStyle name="40% - Акцент5 1 9 4" xfId="3754"/>
    <cellStyle name="40% - Акцент5 10" xfId="497"/>
    <cellStyle name="40% - Акцент5 10 2" xfId="498"/>
    <cellStyle name="40% - Акцент5 10 2 2" xfId="2575"/>
    <cellStyle name="40% - Акцент5 10 2 2 2" xfId="3755"/>
    <cellStyle name="40% - Акцент5 10 2 3" xfId="3756"/>
    <cellStyle name="40% - Акцент5 10 3" xfId="2574"/>
    <cellStyle name="40% - Акцент5 10 3 2" xfId="3757"/>
    <cellStyle name="40% - Акцент5 10 4" xfId="3758"/>
    <cellStyle name="40% - Акцент5 11" xfId="499"/>
    <cellStyle name="40% - Акцент5 11 2" xfId="500"/>
    <cellStyle name="40% - Акцент5 11 2 2" xfId="2577"/>
    <cellStyle name="40% - Акцент5 11 2 2 2" xfId="3759"/>
    <cellStyle name="40% - Акцент5 11 2 3" xfId="3760"/>
    <cellStyle name="40% - Акцент5 11 3" xfId="2576"/>
    <cellStyle name="40% - Акцент5 11 3 2" xfId="3761"/>
    <cellStyle name="40% - Акцент5 11 4" xfId="3762"/>
    <cellStyle name="40% - Акцент5 12" xfId="501"/>
    <cellStyle name="40% - Акцент5 12 2" xfId="2578"/>
    <cellStyle name="40% - Акцент5 12 2 2" xfId="3763"/>
    <cellStyle name="40% - Акцент5 12 3" xfId="3764"/>
    <cellStyle name="40% - Акцент5 13" xfId="4225"/>
    <cellStyle name="40% - Акцент5 14" xfId="4226"/>
    <cellStyle name="40% - Акцент5 2" xfId="502"/>
    <cellStyle name="40% - Акцент5 2 2" xfId="503"/>
    <cellStyle name="40% - Акцент5 2 2 2" xfId="2580"/>
    <cellStyle name="40% - Акцент5 2 2 2 2" xfId="3765"/>
    <cellStyle name="40% - Акцент5 2 2 3" xfId="3766"/>
    <cellStyle name="40% - Акцент5 2 3" xfId="2579"/>
    <cellStyle name="40% - Акцент5 2 3 2" xfId="3767"/>
    <cellStyle name="40% - Акцент5 2 4" xfId="3768"/>
    <cellStyle name="40% - Акцент5 2_загрузка по периодам" xfId="504"/>
    <cellStyle name="40% - Акцент5 3" xfId="505"/>
    <cellStyle name="40% - Акцент5 3 2" xfId="506"/>
    <cellStyle name="40% - Акцент5 3 2 2" xfId="2582"/>
    <cellStyle name="40% - Акцент5 3 2 2 2" xfId="3769"/>
    <cellStyle name="40% - Акцент5 3 2 3" xfId="3770"/>
    <cellStyle name="40% - Акцент5 3 3" xfId="2581"/>
    <cellStyle name="40% - Акцент5 3 3 2" xfId="3771"/>
    <cellStyle name="40% - Акцент5 3 4" xfId="3772"/>
    <cellStyle name="40% - Акцент5 4" xfId="507"/>
    <cellStyle name="40% - Акцент5 4 2" xfId="508"/>
    <cellStyle name="40% - Акцент5 4 2 2" xfId="2584"/>
    <cellStyle name="40% - Акцент5 4 2 2 2" xfId="3773"/>
    <cellStyle name="40% - Акцент5 4 2 3" xfId="3774"/>
    <cellStyle name="40% - Акцент5 4 3" xfId="2583"/>
    <cellStyle name="40% - Акцент5 4 3 2" xfId="3775"/>
    <cellStyle name="40% - Акцент5 4 4" xfId="3776"/>
    <cellStyle name="40% - Акцент5 5" xfId="509"/>
    <cellStyle name="40% - Акцент5 5 2" xfId="510"/>
    <cellStyle name="40% - Акцент5 5 2 2" xfId="2586"/>
    <cellStyle name="40% - Акцент5 5 2 2 2" xfId="3777"/>
    <cellStyle name="40% - Акцент5 5 2 3" xfId="3778"/>
    <cellStyle name="40% - Акцент5 5 3" xfId="2585"/>
    <cellStyle name="40% - Акцент5 5 3 2" xfId="3779"/>
    <cellStyle name="40% - Акцент5 5 4" xfId="3780"/>
    <cellStyle name="40% - Акцент5 6" xfId="511"/>
    <cellStyle name="40% - Акцент5 6 2" xfId="512"/>
    <cellStyle name="40% - Акцент5 6 2 2" xfId="2588"/>
    <cellStyle name="40% - Акцент5 6 2 2 2" xfId="3781"/>
    <cellStyle name="40% - Акцент5 6 2 3" xfId="3782"/>
    <cellStyle name="40% - Акцент5 6 3" xfId="2587"/>
    <cellStyle name="40% - Акцент5 6 3 2" xfId="3783"/>
    <cellStyle name="40% - Акцент5 6 4" xfId="3784"/>
    <cellStyle name="40% - Акцент5 7" xfId="513"/>
    <cellStyle name="40% - Акцент5 7 2" xfId="514"/>
    <cellStyle name="40% - Акцент5 7 2 2" xfId="2590"/>
    <cellStyle name="40% - Акцент5 7 2 2 2" xfId="3785"/>
    <cellStyle name="40% - Акцент5 7 2 3" xfId="3786"/>
    <cellStyle name="40% - Акцент5 7 3" xfId="2589"/>
    <cellStyle name="40% - Акцент5 7 3 2" xfId="3787"/>
    <cellStyle name="40% - Акцент5 7 4" xfId="3788"/>
    <cellStyle name="40% - Акцент5 8" xfId="515"/>
    <cellStyle name="40% - Акцент5 8 2" xfId="516"/>
    <cellStyle name="40% - Акцент5 8 2 2" xfId="2592"/>
    <cellStyle name="40% - Акцент5 8 2 2 2" xfId="3789"/>
    <cellStyle name="40% - Акцент5 8 2 3" xfId="3790"/>
    <cellStyle name="40% - Акцент5 8 3" xfId="2591"/>
    <cellStyle name="40% - Акцент5 8 3 2" xfId="3791"/>
    <cellStyle name="40% - Акцент5 8 4" xfId="3792"/>
    <cellStyle name="40% - Акцент5 9" xfId="517"/>
    <cellStyle name="40% - Акцент5 9 2" xfId="518"/>
    <cellStyle name="40% - Акцент5 9 2 2" xfId="2594"/>
    <cellStyle name="40% - Акцент5 9 2 2 2" xfId="3793"/>
    <cellStyle name="40% - Акцент5 9 2 3" xfId="3794"/>
    <cellStyle name="40% - Акцент5 9 3" xfId="2593"/>
    <cellStyle name="40% - Акцент5 9 3 2" xfId="3795"/>
    <cellStyle name="40% - Акцент5 9 4" xfId="3796"/>
    <cellStyle name="40% - Акцент6 1" xfId="519"/>
    <cellStyle name="40% - Акцент6 1 1" xfId="520"/>
    <cellStyle name="40% - Акцент6 1 1 2" xfId="521"/>
    <cellStyle name="40% - Акцент6 1 1 2 2" xfId="2597"/>
    <cellStyle name="40% - Акцент6 1 1 2 2 2" xfId="3797"/>
    <cellStyle name="40% - Акцент6 1 1 2 3" xfId="3798"/>
    <cellStyle name="40% - Акцент6 1 1 3" xfId="2596"/>
    <cellStyle name="40% - Акцент6 1 1 3 2" xfId="3799"/>
    <cellStyle name="40% - Акцент6 1 1 4" xfId="3800"/>
    <cellStyle name="40% - Акцент6 1 10" xfId="522"/>
    <cellStyle name="40% - Акцент6 1 10 2" xfId="523"/>
    <cellStyle name="40% - Акцент6 1 10 2 2" xfId="2599"/>
    <cellStyle name="40% - Акцент6 1 10 2 2 2" xfId="3801"/>
    <cellStyle name="40% - Акцент6 1 10 2 3" xfId="3802"/>
    <cellStyle name="40% - Акцент6 1 10 3" xfId="2598"/>
    <cellStyle name="40% - Акцент6 1 10 3 2" xfId="3803"/>
    <cellStyle name="40% - Акцент6 1 10 4" xfId="3804"/>
    <cellStyle name="40% - Акцент6 1 11" xfId="524"/>
    <cellStyle name="40% - Акцент6 1 11 2" xfId="525"/>
    <cellStyle name="40% - Акцент6 1 11 2 2" xfId="2601"/>
    <cellStyle name="40% - Акцент6 1 11 2 2 2" xfId="3805"/>
    <cellStyle name="40% - Акцент6 1 11 2 3" xfId="3806"/>
    <cellStyle name="40% - Акцент6 1 11 3" xfId="2600"/>
    <cellStyle name="40% - Акцент6 1 11 3 2" xfId="3807"/>
    <cellStyle name="40% - Акцент6 1 11 4" xfId="3808"/>
    <cellStyle name="40% - Акцент6 1 12" xfId="526"/>
    <cellStyle name="40% - Акцент6 1 12 2" xfId="2602"/>
    <cellStyle name="40% - Акцент6 1 12 2 2" xfId="3809"/>
    <cellStyle name="40% - Акцент6 1 12 3" xfId="3810"/>
    <cellStyle name="40% - Акцент6 1 13" xfId="2595"/>
    <cellStyle name="40% - Акцент6 1 13 2" xfId="3811"/>
    <cellStyle name="40% - Акцент6 1 14" xfId="3812"/>
    <cellStyle name="40% - Акцент6 1 2" xfId="527"/>
    <cellStyle name="40% - Акцент6 1 2 2" xfId="528"/>
    <cellStyle name="40% - Акцент6 1 2 2 2" xfId="2604"/>
    <cellStyle name="40% - Акцент6 1 2 2 2 2" xfId="3813"/>
    <cellStyle name="40% - Акцент6 1 2 2 3" xfId="3814"/>
    <cellStyle name="40% - Акцент6 1 2 3" xfId="2603"/>
    <cellStyle name="40% - Акцент6 1 2 3 2" xfId="3815"/>
    <cellStyle name="40% - Акцент6 1 2 4" xfId="3816"/>
    <cellStyle name="40% - Акцент6 1 3" xfId="529"/>
    <cellStyle name="40% - Акцент6 1 3 2" xfId="530"/>
    <cellStyle name="40% - Акцент6 1 3 2 2" xfId="2606"/>
    <cellStyle name="40% - Акцент6 1 3 2 2 2" xfId="3817"/>
    <cellStyle name="40% - Акцент6 1 3 2 3" xfId="3818"/>
    <cellStyle name="40% - Акцент6 1 3 3" xfId="2605"/>
    <cellStyle name="40% - Акцент6 1 3 3 2" xfId="3819"/>
    <cellStyle name="40% - Акцент6 1 3 4" xfId="3820"/>
    <cellStyle name="40% - Акцент6 1 4" xfId="531"/>
    <cellStyle name="40% - Акцент6 1 4 2" xfId="532"/>
    <cellStyle name="40% - Акцент6 1 4 2 2" xfId="2608"/>
    <cellStyle name="40% - Акцент6 1 4 2 2 2" xfId="3821"/>
    <cellStyle name="40% - Акцент6 1 4 2 3" xfId="3822"/>
    <cellStyle name="40% - Акцент6 1 4 3" xfId="2607"/>
    <cellStyle name="40% - Акцент6 1 4 3 2" xfId="3823"/>
    <cellStyle name="40% - Акцент6 1 4 4" xfId="3824"/>
    <cellStyle name="40% - Акцент6 1 5" xfId="533"/>
    <cellStyle name="40% - Акцент6 1 5 2" xfId="534"/>
    <cellStyle name="40% - Акцент6 1 5 2 2" xfId="2610"/>
    <cellStyle name="40% - Акцент6 1 5 2 2 2" xfId="3825"/>
    <cellStyle name="40% - Акцент6 1 5 2 3" xfId="3826"/>
    <cellStyle name="40% - Акцент6 1 5 3" xfId="2609"/>
    <cellStyle name="40% - Акцент6 1 5 3 2" xfId="3827"/>
    <cellStyle name="40% - Акцент6 1 5 4" xfId="3828"/>
    <cellStyle name="40% - Акцент6 1 6" xfId="535"/>
    <cellStyle name="40% - Акцент6 1 6 2" xfId="536"/>
    <cellStyle name="40% - Акцент6 1 6 2 2" xfId="2612"/>
    <cellStyle name="40% - Акцент6 1 6 2 2 2" xfId="3829"/>
    <cellStyle name="40% - Акцент6 1 6 2 3" xfId="3830"/>
    <cellStyle name="40% - Акцент6 1 6 3" xfId="2611"/>
    <cellStyle name="40% - Акцент6 1 6 3 2" xfId="3831"/>
    <cellStyle name="40% - Акцент6 1 6 4" xfId="3832"/>
    <cellStyle name="40% - Акцент6 1 7" xfId="537"/>
    <cellStyle name="40% - Акцент6 1 7 2" xfId="538"/>
    <cellStyle name="40% - Акцент6 1 7 2 2" xfId="2614"/>
    <cellStyle name="40% - Акцент6 1 7 2 2 2" xfId="3833"/>
    <cellStyle name="40% - Акцент6 1 7 2 3" xfId="3834"/>
    <cellStyle name="40% - Акцент6 1 7 3" xfId="2613"/>
    <cellStyle name="40% - Акцент6 1 7 3 2" xfId="3835"/>
    <cellStyle name="40% - Акцент6 1 7 4" xfId="3836"/>
    <cellStyle name="40% - Акцент6 1 8" xfId="539"/>
    <cellStyle name="40% - Акцент6 1 8 2" xfId="540"/>
    <cellStyle name="40% - Акцент6 1 8 2 2" xfId="2616"/>
    <cellStyle name="40% - Акцент6 1 8 2 2 2" xfId="3837"/>
    <cellStyle name="40% - Акцент6 1 8 2 3" xfId="3838"/>
    <cellStyle name="40% - Акцент6 1 8 3" xfId="2615"/>
    <cellStyle name="40% - Акцент6 1 8 3 2" xfId="3839"/>
    <cellStyle name="40% - Акцент6 1 8 4" xfId="3840"/>
    <cellStyle name="40% - Акцент6 1 9" xfId="541"/>
    <cellStyle name="40% - Акцент6 1 9 2" xfId="542"/>
    <cellStyle name="40% - Акцент6 1 9 2 2" xfId="2618"/>
    <cellStyle name="40% - Акцент6 1 9 2 2 2" xfId="3841"/>
    <cellStyle name="40% - Акцент6 1 9 2 3" xfId="3842"/>
    <cellStyle name="40% - Акцент6 1 9 3" xfId="2617"/>
    <cellStyle name="40% - Акцент6 1 9 3 2" xfId="3843"/>
    <cellStyle name="40% - Акцент6 1 9 4" xfId="3844"/>
    <cellStyle name="40% - Акцент6 10" xfId="543"/>
    <cellStyle name="40% - Акцент6 10 2" xfId="544"/>
    <cellStyle name="40% - Акцент6 10 2 2" xfId="2620"/>
    <cellStyle name="40% - Акцент6 10 2 2 2" xfId="3845"/>
    <cellStyle name="40% - Акцент6 10 2 3" xfId="3846"/>
    <cellStyle name="40% - Акцент6 10 3" xfId="2619"/>
    <cellStyle name="40% - Акцент6 10 3 2" xfId="3847"/>
    <cellStyle name="40% - Акцент6 10 4" xfId="3848"/>
    <cellStyle name="40% - Акцент6 11" xfId="545"/>
    <cellStyle name="40% - Акцент6 11 2" xfId="546"/>
    <cellStyle name="40% - Акцент6 11 2 2" xfId="2622"/>
    <cellStyle name="40% - Акцент6 11 2 2 2" xfId="3849"/>
    <cellStyle name="40% - Акцент6 11 2 3" xfId="3850"/>
    <cellStyle name="40% - Акцент6 11 3" xfId="2621"/>
    <cellStyle name="40% - Акцент6 11 3 2" xfId="3851"/>
    <cellStyle name="40% - Акцент6 11 4" xfId="3852"/>
    <cellStyle name="40% - Акцент6 12" xfId="547"/>
    <cellStyle name="40% - Акцент6 12 2" xfId="2623"/>
    <cellStyle name="40% - Акцент6 12 2 2" xfId="3853"/>
    <cellStyle name="40% - Акцент6 12 3" xfId="3854"/>
    <cellStyle name="40% - Акцент6 13" xfId="4227"/>
    <cellStyle name="40% - Акцент6 14" xfId="4228"/>
    <cellStyle name="40% - Акцент6 2" xfId="548"/>
    <cellStyle name="40% - Акцент6 2 2" xfId="549"/>
    <cellStyle name="40% - Акцент6 2 2 2" xfId="2625"/>
    <cellStyle name="40% - Акцент6 2 2 2 2" xfId="3855"/>
    <cellStyle name="40% - Акцент6 2 2 3" xfId="3856"/>
    <cellStyle name="40% - Акцент6 2 3" xfId="2624"/>
    <cellStyle name="40% - Акцент6 2 3 2" xfId="3857"/>
    <cellStyle name="40% - Акцент6 2 4" xfId="3858"/>
    <cellStyle name="40% - Акцент6 2_загрузка по периодам" xfId="550"/>
    <cellStyle name="40% - Акцент6 3" xfId="551"/>
    <cellStyle name="40% - Акцент6 3 2" xfId="552"/>
    <cellStyle name="40% - Акцент6 3 2 2" xfId="2627"/>
    <cellStyle name="40% - Акцент6 3 2 2 2" xfId="3859"/>
    <cellStyle name="40% - Акцент6 3 2 3" xfId="3860"/>
    <cellStyle name="40% - Акцент6 3 3" xfId="2626"/>
    <cellStyle name="40% - Акцент6 3 3 2" xfId="3861"/>
    <cellStyle name="40% - Акцент6 3 4" xfId="3862"/>
    <cellStyle name="40% - Акцент6 4" xfId="553"/>
    <cellStyle name="40% - Акцент6 4 2" xfId="554"/>
    <cellStyle name="40% - Акцент6 4 2 2" xfId="2629"/>
    <cellStyle name="40% - Акцент6 4 2 2 2" xfId="3863"/>
    <cellStyle name="40% - Акцент6 4 2 3" xfId="3864"/>
    <cellStyle name="40% - Акцент6 4 3" xfId="2628"/>
    <cellStyle name="40% - Акцент6 4 3 2" xfId="3865"/>
    <cellStyle name="40% - Акцент6 4 4" xfId="3866"/>
    <cellStyle name="40% - Акцент6 5" xfId="555"/>
    <cellStyle name="40% - Акцент6 5 2" xfId="556"/>
    <cellStyle name="40% - Акцент6 5 2 2" xfId="2631"/>
    <cellStyle name="40% - Акцент6 5 2 2 2" xfId="3867"/>
    <cellStyle name="40% - Акцент6 5 2 3" xfId="3868"/>
    <cellStyle name="40% - Акцент6 5 3" xfId="2630"/>
    <cellStyle name="40% - Акцент6 5 3 2" xfId="3869"/>
    <cellStyle name="40% - Акцент6 5 4" xfId="3870"/>
    <cellStyle name="40% - Акцент6 6" xfId="557"/>
    <cellStyle name="40% - Акцент6 6 2" xfId="558"/>
    <cellStyle name="40% - Акцент6 6 2 2" xfId="2633"/>
    <cellStyle name="40% - Акцент6 6 2 2 2" xfId="3871"/>
    <cellStyle name="40% - Акцент6 6 2 3" xfId="3872"/>
    <cellStyle name="40% - Акцент6 6 3" xfId="2632"/>
    <cellStyle name="40% - Акцент6 6 3 2" xfId="3873"/>
    <cellStyle name="40% - Акцент6 6 4" xfId="3874"/>
    <cellStyle name="40% - Акцент6 7" xfId="559"/>
    <cellStyle name="40% - Акцент6 7 2" xfId="560"/>
    <cellStyle name="40% - Акцент6 7 2 2" xfId="2635"/>
    <cellStyle name="40% - Акцент6 7 2 2 2" xfId="3875"/>
    <cellStyle name="40% - Акцент6 7 2 3" xfId="3876"/>
    <cellStyle name="40% - Акцент6 7 3" xfId="2634"/>
    <cellStyle name="40% - Акцент6 7 3 2" xfId="3877"/>
    <cellStyle name="40% - Акцент6 7 4" xfId="3878"/>
    <cellStyle name="40% - Акцент6 8" xfId="561"/>
    <cellStyle name="40% - Акцент6 8 2" xfId="562"/>
    <cellStyle name="40% - Акцент6 8 2 2" xfId="2637"/>
    <cellStyle name="40% - Акцент6 8 2 2 2" xfId="3879"/>
    <cellStyle name="40% - Акцент6 8 2 3" xfId="3880"/>
    <cellStyle name="40% - Акцент6 8 3" xfId="2636"/>
    <cellStyle name="40% - Акцент6 8 3 2" xfId="3881"/>
    <cellStyle name="40% - Акцент6 8 4" xfId="3882"/>
    <cellStyle name="40% - Акцент6 9" xfId="563"/>
    <cellStyle name="40% - Акцент6 9 2" xfId="564"/>
    <cellStyle name="40% - Акцент6 9 2 2" xfId="2639"/>
    <cellStyle name="40% - Акцент6 9 2 2 2" xfId="3883"/>
    <cellStyle name="40% - Акцент6 9 2 3" xfId="3884"/>
    <cellStyle name="40% - Акцент6 9 3" xfId="2638"/>
    <cellStyle name="40% - Акцент6 9 3 2" xfId="3885"/>
    <cellStyle name="40% - Акцент6 9 4" xfId="3886"/>
    <cellStyle name="60% - Accent1" xfId="565"/>
    <cellStyle name="60% - Accent1 2" xfId="4229"/>
    <cellStyle name="60% - Accent2" xfId="566"/>
    <cellStyle name="60% - Accent2 2" xfId="4230"/>
    <cellStyle name="60% - Accent3" xfId="567"/>
    <cellStyle name="60% - Accent3 2" xfId="4231"/>
    <cellStyle name="60% - Accent4" xfId="568"/>
    <cellStyle name="60% - Accent4 2" xfId="4232"/>
    <cellStyle name="60% - Accent5" xfId="569"/>
    <cellStyle name="60% - Accent5 2" xfId="4233"/>
    <cellStyle name="60% - Accent6" xfId="570"/>
    <cellStyle name="60% - Accent6 2" xfId="4234"/>
    <cellStyle name="60% - Акцент1 1" xfId="571"/>
    <cellStyle name="60% - Акцент1 1 1" xfId="572"/>
    <cellStyle name="60% - Акцент1 1 1 2" xfId="573"/>
    <cellStyle name="60% - Акцент1 1 10" xfId="574"/>
    <cellStyle name="60% - Акцент1 1 10 2" xfId="575"/>
    <cellStyle name="60% - Акцент1 1 11" xfId="576"/>
    <cellStyle name="60% - Акцент1 1 11 2" xfId="577"/>
    <cellStyle name="60% - Акцент1 1 12" xfId="578"/>
    <cellStyle name="60% - Акцент1 1 2" xfId="579"/>
    <cellStyle name="60% - Акцент1 1 2 2" xfId="580"/>
    <cellStyle name="60% - Акцент1 1 3" xfId="581"/>
    <cellStyle name="60% - Акцент1 1 3 2" xfId="582"/>
    <cellStyle name="60% - Акцент1 1 4" xfId="583"/>
    <cellStyle name="60% - Акцент1 1 4 2" xfId="584"/>
    <cellStyle name="60% - Акцент1 1 5" xfId="585"/>
    <cellStyle name="60% - Акцент1 1 5 2" xfId="586"/>
    <cellStyle name="60% - Акцент1 1 6" xfId="587"/>
    <cellStyle name="60% - Акцент1 1 6 2" xfId="588"/>
    <cellStyle name="60% - Акцент1 1 7" xfId="589"/>
    <cellStyle name="60% - Акцент1 1 7 2" xfId="590"/>
    <cellStyle name="60% - Акцент1 1 8" xfId="591"/>
    <cellStyle name="60% - Акцент1 1 8 2" xfId="592"/>
    <cellStyle name="60% - Акцент1 1 9" xfId="593"/>
    <cellStyle name="60% - Акцент1 1 9 2" xfId="594"/>
    <cellStyle name="60% - Акцент1 10" xfId="595"/>
    <cellStyle name="60% - Акцент1 10 2" xfId="596"/>
    <cellStyle name="60% - Акцент1 11" xfId="597"/>
    <cellStyle name="60% - Акцент1 11 2" xfId="598"/>
    <cellStyle name="60% - Акцент1 12" xfId="599"/>
    <cellStyle name="60% - Акцент1 13" xfId="4235"/>
    <cellStyle name="60% - Акцент1 14" xfId="4236"/>
    <cellStyle name="60% - Акцент1 2" xfId="600"/>
    <cellStyle name="60% - Акцент1 2 2" xfId="601"/>
    <cellStyle name="60% - Акцент1 2 3" xfId="4237"/>
    <cellStyle name="60% - Акцент1 2_загрузка по периодам" xfId="602"/>
    <cellStyle name="60% - Акцент1 3" xfId="603"/>
    <cellStyle name="60% - Акцент1 3 2" xfId="604"/>
    <cellStyle name="60% - Акцент1 4" xfId="605"/>
    <cellStyle name="60% - Акцент1 4 2" xfId="606"/>
    <cellStyle name="60% - Акцент1 5" xfId="607"/>
    <cellStyle name="60% - Акцент1 5 2" xfId="608"/>
    <cellStyle name="60% - Акцент1 6" xfId="609"/>
    <cellStyle name="60% - Акцент1 6 2" xfId="610"/>
    <cellStyle name="60% - Акцент1 7" xfId="611"/>
    <cellStyle name="60% - Акцент1 7 2" xfId="612"/>
    <cellStyle name="60% - Акцент1 8" xfId="613"/>
    <cellStyle name="60% - Акцент1 8 2" xfId="614"/>
    <cellStyle name="60% - Акцент1 9" xfId="615"/>
    <cellStyle name="60% - Акцент1 9 2" xfId="616"/>
    <cellStyle name="60% - Акцент2 1" xfId="617"/>
    <cellStyle name="60% - Акцент2 1 1" xfId="618"/>
    <cellStyle name="60% - Акцент2 1 1 2" xfId="619"/>
    <cellStyle name="60% - Акцент2 1 10" xfId="620"/>
    <cellStyle name="60% - Акцент2 1 10 2" xfId="621"/>
    <cellStyle name="60% - Акцент2 1 11" xfId="622"/>
    <cellStyle name="60% - Акцент2 1 11 2" xfId="623"/>
    <cellStyle name="60% - Акцент2 1 12" xfId="624"/>
    <cellStyle name="60% - Акцент2 1 2" xfId="625"/>
    <cellStyle name="60% - Акцент2 1 2 2" xfId="626"/>
    <cellStyle name="60% - Акцент2 1 3" xfId="627"/>
    <cellStyle name="60% - Акцент2 1 3 2" xfId="628"/>
    <cellStyle name="60% - Акцент2 1 4" xfId="629"/>
    <cellStyle name="60% - Акцент2 1 4 2" xfId="630"/>
    <cellStyle name="60% - Акцент2 1 5" xfId="631"/>
    <cellStyle name="60% - Акцент2 1 5 2" xfId="632"/>
    <cellStyle name="60% - Акцент2 1 6" xfId="633"/>
    <cellStyle name="60% - Акцент2 1 6 2" xfId="634"/>
    <cellStyle name="60% - Акцент2 1 7" xfId="635"/>
    <cellStyle name="60% - Акцент2 1 7 2" xfId="636"/>
    <cellStyle name="60% - Акцент2 1 8" xfId="637"/>
    <cellStyle name="60% - Акцент2 1 8 2" xfId="638"/>
    <cellStyle name="60% - Акцент2 1 9" xfId="639"/>
    <cellStyle name="60% - Акцент2 1 9 2" xfId="640"/>
    <cellStyle name="60% - Акцент2 10" xfId="641"/>
    <cellStyle name="60% - Акцент2 10 2" xfId="642"/>
    <cellStyle name="60% - Акцент2 11" xfId="643"/>
    <cellStyle name="60% - Акцент2 11 2" xfId="644"/>
    <cellStyle name="60% - Акцент2 12" xfId="645"/>
    <cellStyle name="60% - Акцент2 13" xfId="4238"/>
    <cellStyle name="60% - Акцент2 14" xfId="4239"/>
    <cellStyle name="60% - Акцент2 2" xfId="646"/>
    <cellStyle name="60% - Акцент2 2 2" xfId="647"/>
    <cellStyle name="60% - Акцент2 2_загрузка по периодам" xfId="648"/>
    <cellStyle name="60% - Акцент2 3" xfId="649"/>
    <cellStyle name="60% - Акцент2 3 2" xfId="650"/>
    <cellStyle name="60% - Акцент2 4" xfId="651"/>
    <cellStyle name="60% - Акцент2 4 2" xfId="652"/>
    <cellStyle name="60% - Акцент2 5" xfId="653"/>
    <cellStyle name="60% - Акцент2 5 2" xfId="654"/>
    <cellStyle name="60% - Акцент2 6" xfId="655"/>
    <cellStyle name="60% - Акцент2 6 2" xfId="656"/>
    <cellStyle name="60% - Акцент2 7" xfId="657"/>
    <cellStyle name="60% - Акцент2 7 2" xfId="658"/>
    <cellStyle name="60% - Акцент2 8" xfId="659"/>
    <cellStyle name="60% - Акцент2 8 2" xfId="660"/>
    <cellStyle name="60% - Акцент2 9" xfId="661"/>
    <cellStyle name="60% - Акцент2 9 2" xfId="662"/>
    <cellStyle name="60% - Акцент3 1" xfId="663"/>
    <cellStyle name="60% - Акцент3 1 1" xfId="664"/>
    <cellStyle name="60% - Акцент3 1 1 2" xfId="665"/>
    <cellStyle name="60% - Акцент3 1 10" xfId="666"/>
    <cellStyle name="60% - Акцент3 1 10 2" xfId="667"/>
    <cellStyle name="60% - Акцент3 1 11" xfId="668"/>
    <cellStyle name="60% - Акцент3 1 11 2" xfId="669"/>
    <cellStyle name="60% - Акцент3 1 12" xfId="670"/>
    <cellStyle name="60% - Акцент3 1 2" xfId="671"/>
    <cellStyle name="60% - Акцент3 1 2 2" xfId="672"/>
    <cellStyle name="60% - Акцент3 1 3" xfId="673"/>
    <cellStyle name="60% - Акцент3 1 3 2" xfId="674"/>
    <cellStyle name="60% - Акцент3 1 4" xfId="675"/>
    <cellStyle name="60% - Акцент3 1 4 2" xfId="676"/>
    <cellStyle name="60% - Акцент3 1 5" xfId="677"/>
    <cellStyle name="60% - Акцент3 1 5 2" xfId="678"/>
    <cellStyle name="60% - Акцент3 1 6" xfId="679"/>
    <cellStyle name="60% - Акцент3 1 6 2" xfId="680"/>
    <cellStyle name="60% - Акцент3 1 7" xfId="681"/>
    <cellStyle name="60% - Акцент3 1 7 2" xfId="682"/>
    <cellStyle name="60% - Акцент3 1 8" xfId="683"/>
    <cellStyle name="60% - Акцент3 1 8 2" xfId="684"/>
    <cellStyle name="60% - Акцент3 1 9" xfId="685"/>
    <cellStyle name="60% - Акцент3 1 9 2" xfId="686"/>
    <cellStyle name="60% - Акцент3 10" xfId="687"/>
    <cellStyle name="60% - Акцент3 10 2" xfId="688"/>
    <cellStyle name="60% - Акцент3 11" xfId="689"/>
    <cellStyle name="60% - Акцент3 11 2" xfId="690"/>
    <cellStyle name="60% - Акцент3 12" xfId="691"/>
    <cellStyle name="60% - Акцент3 13" xfId="4240"/>
    <cellStyle name="60% - Акцент3 14" xfId="4241"/>
    <cellStyle name="60% - Акцент3 2" xfId="692"/>
    <cellStyle name="60% - Акцент3 2 2" xfId="693"/>
    <cellStyle name="60% - Акцент3 2_загрузка по периодам" xfId="694"/>
    <cellStyle name="60% - Акцент3 3" xfId="695"/>
    <cellStyle name="60% - Акцент3 3 2" xfId="696"/>
    <cellStyle name="60% - Акцент3 4" xfId="697"/>
    <cellStyle name="60% - Акцент3 4 2" xfId="698"/>
    <cellStyle name="60% - Акцент3 5" xfId="699"/>
    <cellStyle name="60% - Акцент3 5 2" xfId="700"/>
    <cellStyle name="60% - Акцент3 6" xfId="701"/>
    <cellStyle name="60% - Акцент3 6 2" xfId="702"/>
    <cellStyle name="60% - Акцент3 7" xfId="703"/>
    <cellStyle name="60% - Акцент3 7 2" xfId="704"/>
    <cellStyle name="60% - Акцент3 8" xfId="705"/>
    <cellStyle name="60% - Акцент3 8 2" xfId="706"/>
    <cellStyle name="60% - Акцент3 9" xfId="707"/>
    <cellStyle name="60% - Акцент3 9 2" xfId="708"/>
    <cellStyle name="60% - Акцент4 1" xfId="709"/>
    <cellStyle name="60% - Акцент4 1 1" xfId="710"/>
    <cellStyle name="60% - Акцент4 1 1 2" xfId="711"/>
    <cellStyle name="60% - Акцент4 1 10" xfId="712"/>
    <cellStyle name="60% - Акцент4 1 10 2" xfId="713"/>
    <cellStyle name="60% - Акцент4 1 11" xfId="714"/>
    <cellStyle name="60% - Акцент4 1 11 2" xfId="715"/>
    <cellStyle name="60% - Акцент4 1 12" xfId="716"/>
    <cellStyle name="60% - Акцент4 1 2" xfId="717"/>
    <cellStyle name="60% - Акцент4 1 2 2" xfId="718"/>
    <cellStyle name="60% - Акцент4 1 3" xfId="719"/>
    <cellStyle name="60% - Акцент4 1 3 2" xfId="720"/>
    <cellStyle name="60% - Акцент4 1 4" xfId="721"/>
    <cellStyle name="60% - Акцент4 1 4 2" xfId="722"/>
    <cellStyle name="60% - Акцент4 1 5" xfId="723"/>
    <cellStyle name="60% - Акцент4 1 5 2" xfId="724"/>
    <cellStyle name="60% - Акцент4 1 6" xfId="725"/>
    <cellStyle name="60% - Акцент4 1 6 2" xfId="726"/>
    <cellStyle name="60% - Акцент4 1 7" xfId="727"/>
    <cellStyle name="60% - Акцент4 1 7 2" xfId="728"/>
    <cellStyle name="60% - Акцент4 1 8" xfId="729"/>
    <cellStyle name="60% - Акцент4 1 8 2" xfId="730"/>
    <cellStyle name="60% - Акцент4 1 9" xfId="731"/>
    <cellStyle name="60% - Акцент4 1 9 2" xfId="732"/>
    <cellStyle name="60% - Акцент4 10" xfId="733"/>
    <cellStyle name="60% - Акцент4 10 2" xfId="734"/>
    <cellStyle name="60% - Акцент4 11" xfId="735"/>
    <cellStyle name="60% - Акцент4 11 2" xfId="736"/>
    <cellStyle name="60% - Акцент4 12" xfId="737"/>
    <cellStyle name="60% - Акцент4 13" xfId="4242"/>
    <cellStyle name="60% - Акцент4 14" xfId="4243"/>
    <cellStyle name="60% - Акцент4 2" xfId="738"/>
    <cellStyle name="60% - Акцент4 2 2" xfId="739"/>
    <cellStyle name="60% - Акцент4 2_загрузка по периодам" xfId="740"/>
    <cellStyle name="60% - Акцент4 3" xfId="741"/>
    <cellStyle name="60% - Акцент4 3 2" xfId="742"/>
    <cellStyle name="60% - Акцент4 4" xfId="743"/>
    <cellStyle name="60% - Акцент4 4 2" xfId="744"/>
    <cellStyle name="60% - Акцент4 5" xfId="745"/>
    <cellStyle name="60% - Акцент4 5 2" xfId="746"/>
    <cellStyle name="60% - Акцент4 6" xfId="747"/>
    <cellStyle name="60% - Акцент4 6 2" xfId="748"/>
    <cellStyle name="60% - Акцент4 7" xfId="749"/>
    <cellStyle name="60% - Акцент4 7 2" xfId="750"/>
    <cellStyle name="60% - Акцент4 8" xfId="751"/>
    <cellStyle name="60% - Акцент4 8 2" xfId="752"/>
    <cellStyle name="60% - Акцент4 9" xfId="753"/>
    <cellStyle name="60% - Акцент4 9 2" xfId="754"/>
    <cellStyle name="60% - Акцент5 1" xfId="755"/>
    <cellStyle name="60% - Акцент5 1 1" xfId="756"/>
    <cellStyle name="60% - Акцент5 1 1 2" xfId="757"/>
    <cellStyle name="60% - Акцент5 1 10" xfId="758"/>
    <cellStyle name="60% - Акцент5 1 10 2" xfId="759"/>
    <cellStyle name="60% - Акцент5 1 11" xfId="760"/>
    <cellStyle name="60% - Акцент5 1 11 2" xfId="761"/>
    <cellStyle name="60% - Акцент5 1 12" xfId="762"/>
    <cellStyle name="60% - Акцент5 1 2" xfId="763"/>
    <cellStyle name="60% - Акцент5 1 2 2" xfId="764"/>
    <cellStyle name="60% - Акцент5 1 3" xfId="765"/>
    <cellStyle name="60% - Акцент5 1 3 2" xfId="766"/>
    <cellStyle name="60% - Акцент5 1 4" xfId="767"/>
    <cellStyle name="60% - Акцент5 1 4 2" xfId="768"/>
    <cellStyle name="60% - Акцент5 1 5" xfId="769"/>
    <cellStyle name="60% - Акцент5 1 5 2" xfId="770"/>
    <cellStyle name="60% - Акцент5 1 6" xfId="771"/>
    <cellStyle name="60% - Акцент5 1 6 2" xfId="772"/>
    <cellStyle name="60% - Акцент5 1 7" xfId="773"/>
    <cellStyle name="60% - Акцент5 1 7 2" xfId="774"/>
    <cellStyle name="60% - Акцент5 1 8" xfId="775"/>
    <cellStyle name="60% - Акцент5 1 8 2" xfId="776"/>
    <cellStyle name="60% - Акцент5 1 9" xfId="777"/>
    <cellStyle name="60% - Акцент5 1 9 2" xfId="778"/>
    <cellStyle name="60% - Акцент5 10" xfId="779"/>
    <cellStyle name="60% - Акцент5 10 2" xfId="780"/>
    <cellStyle name="60% - Акцент5 11" xfId="781"/>
    <cellStyle name="60% - Акцент5 11 2" xfId="782"/>
    <cellStyle name="60% - Акцент5 12" xfId="783"/>
    <cellStyle name="60% - Акцент5 13" xfId="4244"/>
    <cellStyle name="60% - Акцент5 14" xfId="4245"/>
    <cellStyle name="60% - Акцент5 2" xfId="784"/>
    <cellStyle name="60% - Акцент5 2 2" xfId="785"/>
    <cellStyle name="60% - Акцент5 2_загрузка по периодам" xfId="786"/>
    <cellStyle name="60% - Акцент5 3" xfId="787"/>
    <cellStyle name="60% - Акцент5 3 2" xfId="788"/>
    <cellStyle name="60% - Акцент5 4" xfId="789"/>
    <cellStyle name="60% - Акцент5 4 2" xfId="790"/>
    <cellStyle name="60% - Акцент5 5" xfId="791"/>
    <cellStyle name="60% - Акцент5 5 2" xfId="792"/>
    <cellStyle name="60% - Акцент5 6" xfId="793"/>
    <cellStyle name="60% - Акцент5 6 2" xfId="794"/>
    <cellStyle name="60% - Акцент5 7" xfId="795"/>
    <cellStyle name="60% - Акцент5 7 2" xfId="796"/>
    <cellStyle name="60% - Акцент5 8" xfId="797"/>
    <cellStyle name="60% - Акцент5 8 2" xfId="798"/>
    <cellStyle name="60% - Акцент5 9" xfId="799"/>
    <cellStyle name="60% - Акцент5 9 2" xfId="800"/>
    <cellStyle name="60% - Акцент6 1" xfId="801"/>
    <cellStyle name="60% - Акцент6 1 1" xfId="802"/>
    <cellStyle name="60% - Акцент6 1 1 2" xfId="803"/>
    <cellStyle name="60% - Акцент6 1 10" xfId="804"/>
    <cellStyle name="60% - Акцент6 1 10 2" xfId="805"/>
    <cellStyle name="60% - Акцент6 1 11" xfId="806"/>
    <cellStyle name="60% - Акцент6 1 11 2" xfId="807"/>
    <cellStyle name="60% - Акцент6 1 12" xfId="808"/>
    <cellStyle name="60% - Акцент6 1 2" xfId="809"/>
    <cellStyle name="60% - Акцент6 1 2 2" xfId="810"/>
    <cellStyle name="60% - Акцент6 1 3" xfId="811"/>
    <cellStyle name="60% - Акцент6 1 3 2" xfId="812"/>
    <cellStyle name="60% - Акцент6 1 4" xfId="813"/>
    <cellStyle name="60% - Акцент6 1 4 2" xfId="814"/>
    <cellStyle name="60% - Акцент6 1 5" xfId="815"/>
    <cellStyle name="60% - Акцент6 1 5 2" xfId="816"/>
    <cellStyle name="60% - Акцент6 1 6" xfId="817"/>
    <cellStyle name="60% - Акцент6 1 6 2" xfId="818"/>
    <cellStyle name="60% - Акцент6 1 7" xfId="819"/>
    <cellStyle name="60% - Акцент6 1 7 2" xfId="820"/>
    <cellStyle name="60% - Акцент6 1 8" xfId="821"/>
    <cellStyle name="60% - Акцент6 1 8 2" xfId="822"/>
    <cellStyle name="60% - Акцент6 1 9" xfId="823"/>
    <cellStyle name="60% - Акцент6 1 9 2" xfId="824"/>
    <cellStyle name="60% - Акцент6 10" xfId="825"/>
    <cellStyle name="60% - Акцент6 10 2" xfId="826"/>
    <cellStyle name="60% - Акцент6 11" xfId="827"/>
    <cellStyle name="60% - Акцент6 11 2" xfId="828"/>
    <cellStyle name="60% - Акцент6 12" xfId="829"/>
    <cellStyle name="60% - Акцент6 13" xfId="4246"/>
    <cellStyle name="60% - Акцент6 14" xfId="4247"/>
    <cellStyle name="60% - Акцент6 2" xfId="830"/>
    <cellStyle name="60% - Акцент6 2 2" xfId="831"/>
    <cellStyle name="60% - Акцент6 2_загрузка по периодам" xfId="832"/>
    <cellStyle name="60% - Акцент6 3" xfId="833"/>
    <cellStyle name="60% - Акцент6 3 2" xfId="834"/>
    <cellStyle name="60% - Акцент6 4" xfId="835"/>
    <cellStyle name="60% - Акцент6 4 2" xfId="836"/>
    <cellStyle name="60% - Акцент6 5" xfId="837"/>
    <cellStyle name="60% - Акцент6 5 2" xfId="838"/>
    <cellStyle name="60% - Акцент6 6" xfId="839"/>
    <cellStyle name="60% - Акцент6 6 2" xfId="840"/>
    <cellStyle name="60% - Акцент6 7" xfId="841"/>
    <cellStyle name="60% - Акцент6 7 2" xfId="842"/>
    <cellStyle name="60% - Акцент6 8" xfId="843"/>
    <cellStyle name="60% - Акцент6 8 2" xfId="844"/>
    <cellStyle name="60% - Акцент6 9" xfId="845"/>
    <cellStyle name="60% - Акцент6 9 2" xfId="846"/>
    <cellStyle name="Accent1" xfId="847"/>
    <cellStyle name="Accent1 2" xfId="4248"/>
    <cellStyle name="Accent2" xfId="848"/>
    <cellStyle name="Accent2 2" xfId="4249"/>
    <cellStyle name="Accent3" xfId="849"/>
    <cellStyle name="Accent3 2" xfId="4250"/>
    <cellStyle name="Accent4" xfId="850"/>
    <cellStyle name="Accent4 2" xfId="4251"/>
    <cellStyle name="Accent5" xfId="851"/>
    <cellStyle name="Accent5 2" xfId="4252"/>
    <cellStyle name="Accent6" xfId="852"/>
    <cellStyle name="Accent6 2" xfId="4253"/>
    <cellStyle name="Bad" xfId="853"/>
    <cellStyle name="Bad 2" xfId="4254"/>
    <cellStyle name="Calculation" xfId="854"/>
    <cellStyle name="Calculation 2" xfId="4255"/>
    <cellStyle name="Check Cell" xfId="855"/>
    <cellStyle name="Check Cell 2" xfId="4256"/>
    <cellStyle name="Excel Built-in Normal" xfId="856"/>
    <cellStyle name="Excel Built-in Normal 1" xfId="857"/>
    <cellStyle name="Excel Built-in Normal 2" xfId="858"/>
    <cellStyle name="Excel Built-in Normal 2 2" xfId="2641"/>
    <cellStyle name="Excel Built-in Normal 2 2 2" xfId="3887"/>
    <cellStyle name="Excel Built-in Normal 2 3" xfId="3888"/>
    <cellStyle name="Excel Built-in Normal 3" xfId="2640"/>
    <cellStyle name="Excel Built-in Normal 3 2" xfId="3889"/>
    <cellStyle name="Excel Built-in Normal 4" xfId="3890"/>
    <cellStyle name="Excel Built-in Normal_1-фб_нов_вн  обор  20111028 - копия" xfId="859"/>
    <cellStyle name="Excel Built-in Percent" xfId="860"/>
    <cellStyle name="Excel_BuiltIn_Hyperlink" xfId="861"/>
    <cellStyle name="Explanatory Text" xfId="862"/>
    <cellStyle name="Good" xfId="863"/>
    <cellStyle name="Good 2" xfId="4257"/>
    <cellStyle name="Heading" xfId="864"/>
    <cellStyle name="Heading 1" xfId="865"/>
    <cellStyle name="Heading 2" xfId="866"/>
    <cellStyle name="Heading 3" xfId="867"/>
    <cellStyle name="Heading 4" xfId="868"/>
    <cellStyle name="Heading1" xfId="869"/>
    <cellStyle name="Heading1 1" xfId="870"/>
    <cellStyle name="Heading1 2" xfId="871"/>
    <cellStyle name="Input" xfId="872"/>
    <cellStyle name="Input 2" xfId="4258"/>
    <cellStyle name="Linked Cell" xfId="873"/>
    <cellStyle name="Neutral" xfId="874"/>
    <cellStyle name="Neutral 2" xfId="4259"/>
    <cellStyle name="Normal_MARTEL_MOD" xfId="875"/>
    <cellStyle name="Note" xfId="876"/>
    <cellStyle name="Note 2" xfId="2642"/>
    <cellStyle name="Note 2 2" xfId="3891"/>
    <cellStyle name="Note 3" xfId="3892"/>
    <cellStyle name="Output" xfId="877"/>
    <cellStyle name="Output 2" xfId="4260"/>
    <cellStyle name="Result" xfId="878"/>
    <cellStyle name="Result 1" xfId="879"/>
    <cellStyle name="Result 2" xfId="880"/>
    <cellStyle name="Result2" xfId="881"/>
    <cellStyle name="Result2 1" xfId="882"/>
    <cellStyle name="S4" xfId="883"/>
    <cellStyle name="S4 2" xfId="884"/>
    <cellStyle name="S4 3" xfId="4261"/>
    <cellStyle name="S4_Книга1" xfId="4262"/>
    <cellStyle name="TableStyleLight1" xfId="885"/>
    <cellStyle name="TableStyleLight1 2" xfId="4263"/>
    <cellStyle name="TableStyleLight1 3" xfId="4264"/>
    <cellStyle name="TableStyleLight1_Книга1" xfId="4265"/>
    <cellStyle name="Title" xfId="886"/>
    <cellStyle name="Total" xfId="887"/>
    <cellStyle name="Total 2" xfId="3893"/>
    <cellStyle name="Warning Text" xfId="888"/>
    <cellStyle name="Акцент1 1" xfId="889"/>
    <cellStyle name="Акцент1 1 1" xfId="890"/>
    <cellStyle name="Акцент1 1 1 2" xfId="891"/>
    <cellStyle name="Акцент1 1 10" xfId="892"/>
    <cellStyle name="Акцент1 1 10 2" xfId="893"/>
    <cellStyle name="Акцент1 1 11" xfId="894"/>
    <cellStyle name="Акцент1 1 11 2" xfId="895"/>
    <cellStyle name="Акцент1 1 12" xfId="896"/>
    <cellStyle name="Акцент1 1 2" xfId="897"/>
    <cellStyle name="Акцент1 1 2 2" xfId="898"/>
    <cellStyle name="Акцент1 1 3" xfId="899"/>
    <cellStyle name="Акцент1 1 3 2" xfId="900"/>
    <cellStyle name="Акцент1 1 4" xfId="901"/>
    <cellStyle name="Акцент1 1 4 2" xfId="902"/>
    <cellStyle name="Акцент1 1 5" xfId="903"/>
    <cellStyle name="Акцент1 1 5 2" xfId="904"/>
    <cellStyle name="Акцент1 1 6" xfId="905"/>
    <cellStyle name="Акцент1 1 6 2" xfId="906"/>
    <cellStyle name="Акцент1 1 7" xfId="907"/>
    <cellStyle name="Акцент1 1 7 2" xfId="908"/>
    <cellStyle name="Акцент1 1 8" xfId="909"/>
    <cellStyle name="Акцент1 1 8 2" xfId="910"/>
    <cellStyle name="Акцент1 1 9" xfId="911"/>
    <cellStyle name="Акцент1 1 9 2" xfId="912"/>
    <cellStyle name="Акцент1 10" xfId="913"/>
    <cellStyle name="Акцент1 10 2" xfId="914"/>
    <cellStyle name="Акцент1 11" xfId="915"/>
    <cellStyle name="Акцент1 11 2" xfId="916"/>
    <cellStyle name="Акцент1 12" xfId="917"/>
    <cellStyle name="Акцент1 13" xfId="4266"/>
    <cellStyle name="Акцент1 14" xfId="4267"/>
    <cellStyle name="Акцент1 2" xfId="918"/>
    <cellStyle name="Акцент1 2 2" xfId="919"/>
    <cellStyle name="Акцент1 2_загрузка по периодам" xfId="920"/>
    <cellStyle name="Акцент1 3" xfId="921"/>
    <cellStyle name="Акцент1 3 2" xfId="922"/>
    <cellStyle name="Акцент1 4" xfId="923"/>
    <cellStyle name="Акцент1 4 2" xfId="924"/>
    <cellStyle name="Акцент1 5" xfId="925"/>
    <cellStyle name="Акцент1 5 2" xfId="926"/>
    <cellStyle name="Акцент1 6" xfId="927"/>
    <cellStyle name="Акцент1 6 2" xfId="928"/>
    <cellStyle name="Акцент1 7" xfId="929"/>
    <cellStyle name="Акцент1 7 2" xfId="930"/>
    <cellStyle name="Акцент1 8" xfId="931"/>
    <cellStyle name="Акцент1 8 2" xfId="932"/>
    <cellStyle name="Акцент1 9" xfId="933"/>
    <cellStyle name="Акцент1 9 2" xfId="934"/>
    <cellStyle name="Акцент2 1" xfId="935"/>
    <cellStyle name="Акцент2 1 1" xfId="936"/>
    <cellStyle name="Акцент2 1 1 2" xfId="937"/>
    <cellStyle name="Акцент2 1 10" xfId="938"/>
    <cellStyle name="Акцент2 1 10 2" xfId="939"/>
    <cellStyle name="Акцент2 1 11" xfId="940"/>
    <cellStyle name="Акцент2 1 11 2" xfId="941"/>
    <cellStyle name="Акцент2 1 12" xfId="942"/>
    <cellStyle name="Акцент2 1 2" xfId="943"/>
    <cellStyle name="Акцент2 1 2 2" xfId="944"/>
    <cellStyle name="Акцент2 1 3" xfId="945"/>
    <cellStyle name="Акцент2 1 3 2" xfId="946"/>
    <cellStyle name="Акцент2 1 4" xfId="947"/>
    <cellStyle name="Акцент2 1 4 2" xfId="948"/>
    <cellStyle name="Акцент2 1 5" xfId="949"/>
    <cellStyle name="Акцент2 1 5 2" xfId="950"/>
    <cellStyle name="Акцент2 1 6" xfId="951"/>
    <cellStyle name="Акцент2 1 6 2" xfId="952"/>
    <cellStyle name="Акцент2 1 7" xfId="953"/>
    <cellStyle name="Акцент2 1 7 2" xfId="954"/>
    <cellStyle name="Акцент2 1 8" xfId="955"/>
    <cellStyle name="Акцент2 1 8 2" xfId="956"/>
    <cellStyle name="Акцент2 1 9" xfId="957"/>
    <cellStyle name="Акцент2 1 9 2" xfId="958"/>
    <cellStyle name="Акцент2 10" xfId="959"/>
    <cellStyle name="Акцент2 10 2" xfId="960"/>
    <cellStyle name="Акцент2 11" xfId="961"/>
    <cellStyle name="Акцент2 11 2" xfId="962"/>
    <cellStyle name="Акцент2 12" xfId="963"/>
    <cellStyle name="Акцент2 13" xfId="4268"/>
    <cellStyle name="Акцент2 14" xfId="4269"/>
    <cellStyle name="Акцент2 2" xfId="964"/>
    <cellStyle name="Акцент2 2 2" xfId="965"/>
    <cellStyle name="Акцент2 2_загрузка по периодам" xfId="966"/>
    <cellStyle name="Акцент2 3" xfId="967"/>
    <cellStyle name="Акцент2 3 2" xfId="968"/>
    <cellStyle name="Акцент2 4" xfId="969"/>
    <cellStyle name="Акцент2 4 2" xfId="970"/>
    <cellStyle name="Акцент2 5" xfId="971"/>
    <cellStyle name="Акцент2 5 2" xfId="972"/>
    <cellStyle name="Акцент2 6" xfId="973"/>
    <cellStyle name="Акцент2 6 2" xfId="974"/>
    <cellStyle name="Акцент2 7" xfId="975"/>
    <cellStyle name="Акцент2 7 2" xfId="976"/>
    <cellStyle name="Акцент2 8" xfId="977"/>
    <cellStyle name="Акцент2 8 2" xfId="978"/>
    <cellStyle name="Акцент2 9" xfId="979"/>
    <cellStyle name="Акцент2 9 2" xfId="980"/>
    <cellStyle name="Акцент3 1" xfId="981"/>
    <cellStyle name="Акцент3 1 1" xfId="982"/>
    <cellStyle name="Акцент3 1 1 2" xfId="983"/>
    <cellStyle name="Акцент3 1 10" xfId="984"/>
    <cellStyle name="Акцент3 1 10 2" xfId="985"/>
    <cellStyle name="Акцент3 1 11" xfId="986"/>
    <cellStyle name="Акцент3 1 11 2" xfId="987"/>
    <cellStyle name="Акцент3 1 12" xfId="988"/>
    <cellStyle name="Акцент3 1 2" xfId="989"/>
    <cellStyle name="Акцент3 1 2 2" xfId="990"/>
    <cellStyle name="Акцент3 1 3" xfId="991"/>
    <cellStyle name="Акцент3 1 3 2" xfId="992"/>
    <cellStyle name="Акцент3 1 4" xfId="993"/>
    <cellStyle name="Акцент3 1 4 2" xfId="994"/>
    <cellStyle name="Акцент3 1 5" xfId="995"/>
    <cellStyle name="Акцент3 1 5 2" xfId="996"/>
    <cellStyle name="Акцент3 1 6" xfId="997"/>
    <cellStyle name="Акцент3 1 6 2" xfId="998"/>
    <cellStyle name="Акцент3 1 7" xfId="999"/>
    <cellStyle name="Акцент3 1 7 2" xfId="1000"/>
    <cellStyle name="Акцент3 1 8" xfId="1001"/>
    <cellStyle name="Акцент3 1 8 2" xfId="1002"/>
    <cellStyle name="Акцент3 1 9" xfId="1003"/>
    <cellStyle name="Акцент3 1 9 2" xfId="1004"/>
    <cellStyle name="Акцент3 10" xfId="1005"/>
    <cellStyle name="Акцент3 10 2" xfId="1006"/>
    <cellStyle name="Акцент3 11" xfId="1007"/>
    <cellStyle name="Акцент3 11 2" xfId="1008"/>
    <cellStyle name="Акцент3 12" xfId="1009"/>
    <cellStyle name="Акцент3 13" xfId="4270"/>
    <cellStyle name="Акцент3 14" xfId="4271"/>
    <cellStyle name="Акцент3 2" xfId="1010"/>
    <cellStyle name="Акцент3 2 2" xfId="1011"/>
    <cellStyle name="Акцент3 2_загрузка по периодам" xfId="1012"/>
    <cellStyle name="Акцент3 3" xfId="1013"/>
    <cellStyle name="Акцент3 3 2" xfId="1014"/>
    <cellStyle name="Акцент3 4" xfId="1015"/>
    <cellStyle name="Акцент3 4 2" xfId="1016"/>
    <cellStyle name="Акцент3 5" xfId="1017"/>
    <cellStyle name="Акцент3 5 2" xfId="1018"/>
    <cellStyle name="Акцент3 6" xfId="1019"/>
    <cellStyle name="Акцент3 6 2" xfId="1020"/>
    <cellStyle name="Акцент3 7" xfId="1021"/>
    <cellStyle name="Акцент3 7 2" xfId="1022"/>
    <cellStyle name="Акцент3 8" xfId="1023"/>
    <cellStyle name="Акцент3 8 2" xfId="1024"/>
    <cellStyle name="Акцент3 9" xfId="1025"/>
    <cellStyle name="Акцент3 9 2" xfId="1026"/>
    <cellStyle name="Акцент4 1" xfId="1027"/>
    <cellStyle name="Акцент4 1 1" xfId="1028"/>
    <cellStyle name="Акцент4 1 1 2" xfId="1029"/>
    <cellStyle name="Акцент4 1 10" xfId="1030"/>
    <cellStyle name="Акцент4 1 10 2" xfId="1031"/>
    <cellStyle name="Акцент4 1 11" xfId="1032"/>
    <cellStyle name="Акцент4 1 11 2" xfId="1033"/>
    <cellStyle name="Акцент4 1 12" xfId="1034"/>
    <cellStyle name="Акцент4 1 2" xfId="1035"/>
    <cellStyle name="Акцент4 1 2 2" xfId="1036"/>
    <cellStyle name="Акцент4 1 3" xfId="1037"/>
    <cellStyle name="Акцент4 1 3 2" xfId="1038"/>
    <cellStyle name="Акцент4 1 4" xfId="1039"/>
    <cellStyle name="Акцент4 1 4 2" xfId="1040"/>
    <cellStyle name="Акцент4 1 5" xfId="1041"/>
    <cellStyle name="Акцент4 1 5 2" xfId="1042"/>
    <cellStyle name="Акцент4 1 6" xfId="1043"/>
    <cellStyle name="Акцент4 1 6 2" xfId="1044"/>
    <cellStyle name="Акцент4 1 7" xfId="1045"/>
    <cellStyle name="Акцент4 1 7 2" xfId="1046"/>
    <cellStyle name="Акцент4 1 8" xfId="1047"/>
    <cellStyle name="Акцент4 1 8 2" xfId="1048"/>
    <cellStyle name="Акцент4 1 9" xfId="1049"/>
    <cellStyle name="Акцент4 1 9 2" xfId="1050"/>
    <cellStyle name="Акцент4 10" xfId="1051"/>
    <cellStyle name="Акцент4 10 2" xfId="1052"/>
    <cellStyle name="Акцент4 11" xfId="1053"/>
    <cellStyle name="Акцент4 11 2" xfId="1054"/>
    <cellStyle name="Акцент4 12" xfId="1055"/>
    <cellStyle name="Акцент4 13" xfId="4272"/>
    <cellStyle name="Акцент4 14" xfId="4273"/>
    <cellStyle name="Акцент4 2" xfId="1056"/>
    <cellStyle name="Акцент4 2 2" xfId="1057"/>
    <cellStyle name="Акцент4 2_загрузка по периодам" xfId="1058"/>
    <cellStyle name="Акцент4 3" xfId="1059"/>
    <cellStyle name="Акцент4 3 2" xfId="1060"/>
    <cellStyle name="Акцент4 4" xfId="1061"/>
    <cellStyle name="Акцент4 4 2" xfId="1062"/>
    <cellStyle name="Акцент4 5" xfId="1063"/>
    <cellStyle name="Акцент4 5 2" xfId="1064"/>
    <cellStyle name="Акцент4 6" xfId="1065"/>
    <cellStyle name="Акцент4 6 2" xfId="1066"/>
    <cellStyle name="Акцент4 7" xfId="1067"/>
    <cellStyle name="Акцент4 7 2" xfId="1068"/>
    <cellStyle name="Акцент4 8" xfId="1069"/>
    <cellStyle name="Акцент4 8 2" xfId="1070"/>
    <cellStyle name="Акцент4 9" xfId="1071"/>
    <cellStyle name="Акцент4 9 2" xfId="1072"/>
    <cellStyle name="Акцент5 1" xfId="1073"/>
    <cellStyle name="Акцент5 1 1" xfId="1074"/>
    <cellStyle name="Акцент5 1 1 2" xfId="1075"/>
    <cellStyle name="Акцент5 1 10" xfId="1076"/>
    <cellStyle name="Акцент5 1 10 2" xfId="1077"/>
    <cellStyle name="Акцент5 1 11" xfId="1078"/>
    <cellStyle name="Акцент5 1 11 2" xfId="1079"/>
    <cellStyle name="Акцент5 1 12" xfId="1080"/>
    <cellStyle name="Акцент5 1 2" xfId="1081"/>
    <cellStyle name="Акцент5 1 2 2" xfId="1082"/>
    <cellStyle name="Акцент5 1 3" xfId="1083"/>
    <cellStyle name="Акцент5 1 3 2" xfId="1084"/>
    <cellStyle name="Акцент5 1 4" xfId="1085"/>
    <cellStyle name="Акцент5 1 4 2" xfId="1086"/>
    <cellStyle name="Акцент5 1 5" xfId="1087"/>
    <cellStyle name="Акцент5 1 5 2" xfId="1088"/>
    <cellStyle name="Акцент5 1 6" xfId="1089"/>
    <cellStyle name="Акцент5 1 6 2" xfId="1090"/>
    <cellStyle name="Акцент5 1 7" xfId="1091"/>
    <cellStyle name="Акцент5 1 7 2" xfId="1092"/>
    <cellStyle name="Акцент5 1 8" xfId="1093"/>
    <cellStyle name="Акцент5 1 8 2" xfId="1094"/>
    <cellStyle name="Акцент5 1 9" xfId="1095"/>
    <cellStyle name="Акцент5 1 9 2" xfId="1096"/>
    <cellStyle name="Акцент5 10" xfId="1097"/>
    <cellStyle name="Акцент5 10 2" xfId="1098"/>
    <cellStyle name="Акцент5 11" xfId="1099"/>
    <cellStyle name="Акцент5 11 2" xfId="1100"/>
    <cellStyle name="Акцент5 12" xfId="1101"/>
    <cellStyle name="Акцент5 13" xfId="4274"/>
    <cellStyle name="Акцент5 14" xfId="4275"/>
    <cellStyle name="Акцент5 2" xfId="1102"/>
    <cellStyle name="Акцент5 2 2" xfId="1103"/>
    <cellStyle name="Акцент5 2_загрузка по периодам" xfId="1104"/>
    <cellStyle name="Акцент5 3" xfId="1105"/>
    <cellStyle name="Акцент5 3 2" xfId="1106"/>
    <cellStyle name="Акцент5 4" xfId="1107"/>
    <cellStyle name="Акцент5 4 2" xfId="1108"/>
    <cellStyle name="Акцент5 5" xfId="1109"/>
    <cellStyle name="Акцент5 5 2" xfId="1110"/>
    <cellStyle name="Акцент5 6" xfId="1111"/>
    <cellStyle name="Акцент5 6 2" xfId="1112"/>
    <cellStyle name="Акцент5 7" xfId="1113"/>
    <cellStyle name="Акцент5 7 2" xfId="1114"/>
    <cellStyle name="Акцент5 8" xfId="1115"/>
    <cellStyle name="Акцент5 8 2" xfId="1116"/>
    <cellStyle name="Акцент5 9" xfId="1117"/>
    <cellStyle name="Акцент5 9 2" xfId="1118"/>
    <cellStyle name="Акцент6 1" xfId="1119"/>
    <cellStyle name="Акцент6 1 1" xfId="1120"/>
    <cellStyle name="Акцент6 1 1 2" xfId="1121"/>
    <cellStyle name="Акцент6 1 10" xfId="1122"/>
    <cellStyle name="Акцент6 1 10 2" xfId="1123"/>
    <cellStyle name="Акцент6 1 11" xfId="1124"/>
    <cellStyle name="Акцент6 1 11 2" xfId="1125"/>
    <cellStyle name="Акцент6 1 12" xfId="1126"/>
    <cellStyle name="Акцент6 1 2" xfId="1127"/>
    <cellStyle name="Акцент6 1 2 2" xfId="1128"/>
    <cellStyle name="Акцент6 1 3" xfId="1129"/>
    <cellStyle name="Акцент6 1 3 2" xfId="1130"/>
    <cellStyle name="Акцент6 1 4" xfId="1131"/>
    <cellStyle name="Акцент6 1 4 2" xfId="1132"/>
    <cellStyle name="Акцент6 1 5" xfId="1133"/>
    <cellStyle name="Акцент6 1 5 2" xfId="1134"/>
    <cellStyle name="Акцент6 1 6" xfId="1135"/>
    <cellStyle name="Акцент6 1 6 2" xfId="1136"/>
    <cellStyle name="Акцент6 1 7" xfId="1137"/>
    <cellStyle name="Акцент6 1 7 2" xfId="1138"/>
    <cellStyle name="Акцент6 1 8" xfId="1139"/>
    <cellStyle name="Акцент6 1 8 2" xfId="1140"/>
    <cellStyle name="Акцент6 1 9" xfId="1141"/>
    <cellStyle name="Акцент6 1 9 2" xfId="1142"/>
    <cellStyle name="Акцент6 10" xfId="1143"/>
    <cellStyle name="Акцент6 10 2" xfId="1144"/>
    <cellStyle name="Акцент6 11" xfId="1145"/>
    <cellStyle name="Акцент6 11 2" xfId="1146"/>
    <cellStyle name="Акцент6 12" xfId="1147"/>
    <cellStyle name="Акцент6 13" xfId="4276"/>
    <cellStyle name="Акцент6 14" xfId="4277"/>
    <cellStyle name="Акцент6 2" xfId="1148"/>
    <cellStyle name="Акцент6 2 2" xfId="1149"/>
    <cellStyle name="Акцент6 2_загрузка по периодам" xfId="1150"/>
    <cellStyle name="Акцент6 3" xfId="1151"/>
    <cellStyle name="Акцент6 3 2" xfId="1152"/>
    <cellStyle name="Акцент6 4" xfId="1153"/>
    <cellStyle name="Акцент6 4 2" xfId="1154"/>
    <cellStyle name="Акцент6 5" xfId="1155"/>
    <cellStyle name="Акцент6 5 2" xfId="1156"/>
    <cellStyle name="Акцент6 6" xfId="1157"/>
    <cellStyle name="Акцент6 6 2" xfId="1158"/>
    <cellStyle name="Акцент6 7" xfId="1159"/>
    <cellStyle name="Акцент6 7 2" xfId="1160"/>
    <cellStyle name="Акцент6 8" xfId="1161"/>
    <cellStyle name="Акцент6 8 2" xfId="1162"/>
    <cellStyle name="Акцент6 9" xfId="1163"/>
    <cellStyle name="Акцент6 9 2" xfId="1164"/>
    <cellStyle name="Ввод  1" xfId="1165"/>
    <cellStyle name="Ввод  1 1" xfId="1166"/>
    <cellStyle name="Ввод  1 1 2" xfId="1167"/>
    <cellStyle name="Ввод  1 10" xfId="1168"/>
    <cellStyle name="Ввод  1 10 2" xfId="1169"/>
    <cellStyle name="Ввод  1 11" xfId="1170"/>
    <cellStyle name="Ввод  1 11 2" xfId="1171"/>
    <cellStyle name="Ввод  1 12" xfId="1172"/>
    <cellStyle name="Ввод  1 2" xfId="1173"/>
    <cellStyle name="Ввод  1 2 2" xfId="1174"/>
    <cellStyle name="Ввод  1 3" xfId="1175"/>
    <cellStyle name="Ввод  1 3 2" xfId="1176"/>
    <cellStyle name="Ввод  1 4" xfId="1177"/>
    <cellStyle name="Ввод  1 4 2" xfId="1178"/>
    <cellStyle name="Ввод  1 5" xfId="1179"/>
    <cellStyle name="Ввод  1 5 2" xfId="1180"/>
    <cellStyle name="Ввод  1 6" xfId="1181"/>
    <cellStyle name="Ввод  1 6 2" xfId="1182"/>
    <cellStyle name="Ввод  1 7" xfId="1183"/>
    <cellStyle name="Ввод  1 7 2" xfId="1184"/>
    <cellStyle name="Ввод  1 8" xfId="1185"/>
    <cellStyle name="Ввод  1 8 2" xfId="1186"/>
    <cellStyle name="Ввод  1 9" xfId="1187"/>
    <cellStyle name="Ввод  1 9 2" xfId="1188"/>
    <cellStyle name="Ввод  10" xfId="1189"/>
    <cellStyle name="Ввод  10 2" xfId="1190"/>
    <cellStyle name="Ввод  11" xfId="1191"/>
    <cellStyle name="Ввод  11 2" xfId="1192"/>
    <cellStyle name="Ввод  12" xfId="1193"/>
    <cellStyle name="Ввод  13" xfId="4278"/>
    <cellStyle name="Ввод  14" xfId="4279"/>
    <cellStyle name="Ввод  2" xfId="1194"/>
    <cellStyle name="Ввод  2 2" xfId="1195"/>
    <cellStyle name="Ввод  2_загрузка по периодам" xfId="1196"/>
    <cellStyle name="Ввод  3" xfId="1197"/>
    <cellStyle name="Ввод  3 2" xfId="1198"/>
    <cellStyle name="Ввод  4" xfId="1199"/>
    <cellStyle name="Ввод  4 2" xfId="1200"/>
    <cellStyle name="Ввод  5" xfId="1201"/>
    <cellStyle name="Ввод  5 2" xfId="1202"/>
    <cellStyle name="Ввод  6" xfId="1203"/>
    <cellStyle name="Ввод  6 2" xfId="1204"/>
    <cellStyle name="Ввод  7" xfId="1205"/>
    <cellStyle name="Ввод  7 2" xfId="1206"/>
    <cellStyle name="Ввод  8" xfId="1207"/>
    <cellStyle name="Ввод  8 2" xfId="1208"/>
    <cellStyle name="Ввод  9" xfId="1209"/>
    <cellStyle name="Ввод  9 2" xfId="1210"/>
    <cellStyle name="Вывод 1" xfId="1211"/>
    <cellStyle name="Вывод 1 1" xfId="1212"/>
    <cellStyle name="Вывод 1 1 2" xfId="1213"/>
    <cellStyle name="Вывод 1 10" xfId="1214"/>
    <cellStyle name="Вывод 1 10 2" xfId="1215"/>
    <cellStyle name="Вывод 1 11" xfId="1216"/>
    <cellStyle name="Вывод 1 11 2" xfId="1217"/>
    <cellStyle name="Вывод 1 12" xfId="1218"/>
    <cellStyle name="Вывод 1 2" xfId="1219"/>
    <cellStyle name="Вывод 1 2 2" xfId="1220"/>
    <cellStyle name="Вывод 1 3" xfId="1221"/>
    <cellStyle name="Вывод 1 3 2" xfId="1222"/>
    <cellStyle name="Вывод 1 4" xfId="1223"/>
    <cellStyle name="Вывод 1 4 2" xfId="1224"/>
    <cellStyle name="Вывод 1 5" xfId="1225"/>
    <cellStyle name="Вывод 1 5 2" xfId="1226"/>
    <cellStyle name="Вывод 1 6" xfId="1227"/>
    <cellStyle name="Вывод 1 6 2" xfId="1228"/>
    <cellStyle name="Вывод 1 7" xfId="1229"/>
    <cellStyle name="Вывод 1 7 2" xfId="1230"/>
    <cellStyle name="Вывод 1 8" xfId="1231"/>
    <cellStyle name="Вывод 1 8 2" xfId="1232"/>
    <cellStyle name="Вывод 1 9" xfId="1233"/>
    <cellStyle name="Вывод 1 9 2" xfId="1234"/>
    <cellStyle name="Вывод 10" xfId="1235"/>
    <cellStyle name="Вывод 10 2" xfId="1236"/>
    <cellStyle name="Вывод 11" xfId="1237"/>
    <cellStyle name="Вывод 11 2" xfId="1238"/>
    <cellStyle name="Вывод 12" xfId="1239"/>
    <cellStyle name="Вывод 13" xfId="4280"/>
    <cellStyle name="Вывод 14" xfId="4281"/>
    <cellStyle name="Вывод 2" xfId="1240"/>
    <cellStyle name="Вывод 2 2" xfId="1241"/>
    <cellStyle name="Вывод 2 3" xfId="4282"/>
    <cellStyle name="Вывод 2_загрузка по периодам" xfId="1242"/>
    <cellStyle name="Вывод 3" xfId="1243"/>
    <cellStyle name="Вывод 3 2" xfId="1244"/>
    <cellStyle name="Вывод 4" xfId="1245"/>
    <cellStyle name="Вывод 4 2" xfId="1246"/>
    <cellStyle name="Вывод 5" xfId="1247"/>
    <cellStyle name="Вывод 5 2" xfId="1248"/>
    <cellStyle name="Вывод 6" xfId="1249"/>
    <cellStyle name="Вывод 6 2" xfId="1250"/>
    <cellStyle name="Вывод 7" xfId="1251"/>
    <cellStyle name="Вывод 7 2" xfId="1252"/>
    <cellStyle name="Вывод 8" xfId="1253"/>
    <cellStyle name="Вывод 8 2" xfId="1254"/>
    <cellStyle name="Вывод 9" xfId="1255"/>
    <cellStyle name="Вывод 9 2" xfId="1256"/>
    <cellStyle name="Вычисление 1" xfId="1257"/>
    <cellStyle name="Вычисление 1 1" xfId="1258"/>
    <cellStyle name="Вычисление 1 1 2" xfId="1259"/>
    <cellStyle name="Вычисление 1 10" xfId="1260"/>
    <cellStyle name="Вычисление 1 10 2" xfId="1261"/>
    <cellStyle name="Вычисление 1 11" xfId="1262"/>
    <cellStyle name="Вычисление 1 11 2" xfId="1263"/>
    <cellStyle name="Вычисление 1 12" xfId="1264"/>
    <cellStyle name="Вычисление 1 2" xfId="1265"/>
    <cellStyle name="Вычисление 1 2 2" xfId="1266"/>
    <cellStyle name="Вычисление 1 3" xfId="1267"/>
    <cellStyle name="Вычисление 1 3 2" xfId="1268"/>
    <cellStyle name="Вычисление 1 4" xfId="1269"/>
    <cellStyle name="Вычисление 1 4 2" xfId="1270"/>
    <cellStyle name="Вычисление 1 5" xfId="1271"/>
    <cellStyle name="Вычисление 1 5 2" xfId="1272"/>
    <cellStyle name="Вычисление 1 6" xfId="1273"/>
    <cellStyle name="Вычисление 1 6 2" xfId="1274"/>
    <cellStyle name="Вычисление 1 7" xfId="1275"/>
    <cellStyle name="Вычисление 1 7 2" xfId="1276"/>
    <cellStyle name="Вычисление 1 8" xfId="1277"/>
    <cellStyle name="Вычисление 1 8 2" xfId="1278"/>
    <cellStyle name="Вычисление 1 9" xfId="1279"/>
    <cellStyle name="Вычисление 1 9 2" xfId="1280"/>
    <cellStyle name="Вычисление 10" xfId="1281"/>
    <cellStyle name="Вычисление 10 2" xfId="1282"/>
    <cellStyle name="Вычисление 11" xfId="1283"/>
    <cellStyle name="Вычисление 11 2" xfId="1284"/>
    <cellStyle name="Вычисление 12" xfId="1285"/>
    <cellStyle name="Вычисление 13" xfId="4283"/>
    <cellStyle name="Вычисление 14" xfId="4284"/>
    <cellStyle name="Вычисление 2" xfId="1286"/>
    <cellStyle name="Вычисление 2 2" xfId="1287"/>
    <cellStyle name="Вычисление 2 3" xfId="4285"/>
    <cellStyle name="Вычисление 2_загрузка по периодам" xfId="1288"/>
    <cellStyle name="Вычисление 3" xfId="1289"/>
    <cellStyle name="Вычисление 3 2" xfId="1290"/>
    <cellStyle name="Вычисление 4" xfId="1291"/>
    <cellStyle name="Вычисление 4 2" xfId="1292"/>
    <cellStyle name="Вычисление 5" xfId="1293"/>
    <cellStyle name="Вычисление 5 2" xfId="1294"/>
    <cellStyle name="Вычисление 6" xfId="1295"/>
    <cellStyle name="Вычисление 6 2" xfId="1296"/>
    <cellStyle name="Вычисление 7" xfId="1297"/>
    <cellStyle name="Вычисление 7 2" xfId="1298"/>
    <cellStyle name="Вычисление 8" xfId="1299"/>
    <cellStyle name="Вычисление 8 2" xfId="1300"/>
    <cellStyle name="Вычисление 9" xfId="1301"/>
    <cellStyle name="Вычисление 9 2" xfId="1302"/>
    <cellStyle name="Гиперссылка 2" xfId="4286"/>
    <cellStyle name="Денежный 2" xfId="3894"/>
    <cellStyle name="Заголовок 1 1" xfId="1303"/>
    <cellStyle name="Заголовок 1 1 1" xfId="1304"/>
    <cellStyle name="Заголовок 1 1 1 2" xfId="1305"/>
    <cellStyle name="Заголовок 1 1 10" xfId="1306"/>
    <cellStyle name="Заголовок 1 1 10 2" xfId="1307"/>
    <cellStyle name="Заголовок 1 1 11" xfId="1308"/>
    <cellStyle name="Заголовок 1 1 11 2" xfId="1309"/>
    <cellStyle name="Заголовок 1 1 12" xfId="1310"/>
    <cellStyle name="Заголовок 1 1 2" xfId="1311"/>
    <cellStyle name="Заголовок 1 1 2 2" xfId="1312"/>
    <cellStyle name="Заголовок 1 1 3" xfId="1313"/>
    <cellStyle name="Заголовок 1 1 3 2" xfId="1314"/>
    <cellStyle name="Заголовок 1 1 4" xfId="1315"/>
    <cellStyle name="Заголовок 1 1 4 2" xfId="1316"/>
    <cellStyle name="Заголовок 1 1 5" xfId="1317"/>
    <cellStyle name="Заголовок 1 1 5 2" xfId="1318"/>
    <cellStyle name="Заголовок 1 1 6" xfId="1319"/>
    <cellStyle name="Заголовок 1 1 6 2" xfId="1320"/>
    <cellStyle name="Заголовок 1 1 7" xfId="1321"/>
    <cellStyle name="Заголовок 1 1 7 2" xfId="1322"/>
    <cellStyle name="Заголовок 1 1 8" xfId="1323"/>
    <cellStyle name="Заголовок 1 1 8 2" xfId="1324"/>
    <cellStyle name="Заголовок 1 1 9" xfId="1325"/>
    <cellStyle name="Заголовок 1 1 9 2" xfId="1326"/>
    <cellStyle name="Заголовок 1 10" xfId="1327"/>
    <cellStyle name="Заголовок 1 10 2" xfId="1328"/>
    <cellStyle name="Заголовок 1 11" xfId="1329"/>
    <cellStyle name="Заголовок 1 11 2" xfId="1330"/>
    <cellStyle name="Заголовок 1 12" xfId="1331"/>
    <cellStyle name="Заголовок 1 13" xfId="4287"/>
    <cellStyle name="Заголовок 1 14" xfId="4288"/>
    <cellStyle name="Заголовок 1 2" xfId="1332"/>
    <cellStyle name="Заголовок 1 2 2" xfId="1333"/>
    <cellStyle name="Заголовок 1 2_загрузка по периодам" xfId="1334"/>
    <cellStyle name="Заголовок 1 3" xfId="1335"/>
    <cellStyle name="Заголовок 1 3 2" xfId="1336"/>
    <cellStyle name="Заголовок 1 4" xfId="1337"/>
    <cellStyle name="Заголовок 1 4 2" xfId="1338"/>
    <cellStyle name="Заголовок 1 5" xfId="1339"/>
    <cellStyle name="Заголовок 1 5 2" xfId="1340"/>
    <cellStyle name="Заголовок 1 6" xfId="1341"/>
    <cellStyle name="Заголовок 1 6 2" xfId="1342"/>
    <cellStyle name="Заголовок 1 7" xfId="1343"/>
    <cellStyle name="Заголовок 1 7 2" xfId="1344"/>
    <cellStyle name="Заголовок 1 8" xfId="1345"/>
    <cellStyle name="Заголовок 1 8 2" xfId="1346"/>
    <cellStyle name="Заголовок 1 9" xfId="1347"/>
    <cellStyle name="Заголовок 1 9 2" xfId="1348"/>
    <cellStyle name="Заголовок 2 1" xfId="1349"/>
    <cellStyle name="Заголовок 2 1 1" xfId="1350"/>
    <cellStyle name="Заголовок 2 1 1 2" xfId="1351"/>
    <cellStyle name="Заголовок 2 1 10" xfId="1352"/>
    <cellStyle name="Заголовок 2 1 10 2" xfId="1353"/>
    <cellStyle name="Заголовок 2 1 11" xfId="1354"/>
    <cellStyle name="Заголовок 2 1 11 2" xfId="1355"/>
    <cellStyle name="Заголовок 2 1 12" xfId="1356"/>
    <cellStyle name="Заголовок 2 1 2" xfId="1357"/>
    <cellStyle name="Заголовок 2 1 2 2" xfId="1358"/>
    <cellStyle name="Заголовок 2 1 3" xfId="1359"/>
    <cellStyle name="Заголовок 2 1 3 2" xfId="1360"/>
    <cellStyle name="Заголовок 2 1 4" xfId="1361"/>
    <cellStyle name="Заголовок 2 1 4 2" xfId="1362"/>
    <cellStyle name="Заголовок 2 1 5" xfId="1363"/>
    <cellStyle name="Заголовок 2 1 5 2" xfId="1364"/>
    <cellStyle name="Заголовок 2 1 6" xfId="1365"/>
    <cellStyle name="Заголовок 2 1 6 2" xfId="1366"/>
    <cellStyle name="Заголовок 2 1 7" xfId="1367"/>
    <cellStyle name="Заголовок 2 1 7 2" xfId="1368"/>
    <cellStyle name="Заголовок 2 1 8" xfId="1369"/>
    <cellStyle name="Заголовок 2 1 8 2" xfId="1370"/>
    <cellStyle name="Заголовок 2 1 9" xfId="1371"/>
    <cellStyle name="Заголовок 2 1 9 2" xfId="1372"/>
    <cellStyle name="Заголовок 2 10" xfId="1373"/>
    <cellStyle name="Заголовок 2 10 2" xfId="1374"/>
    <cellStyle name="Заголовок 2 11" xfId="1375"/>
    <cellStyle name="Заголовок 2 11 2" xfId="1376"/>
    <cellStyle name="Заголовок 2 12" xfId="1377"/>
    <cellStyle name="Заголовок 2 13" xfId="4289"/>
    <cellStyle name="Заголовок 2 14" xfId="4290"/>
    <cellStyle name="Заголовок 2 2" xfId="1378"/>
    <cellStyle name="Заголовок 2 2 2" xfId="1379"/>
    <cellStyle name="Заголовок 2 2_загрузка по периодам" xfId="1380"/>
    <cellStyle name="Заголовок 2 3" xfId="1381"/>
    <cellStyle name="Заголовок 2 3 2" xfId="1382"/>
    <cellStyle name="Заголовок 2 4" xfId="1383"/>
    <cellStyle name="Заголовок 2 4 2" xfId="1384"/>
    <cellStyle name="Заголовок 2 5" xfId="1385"/>
    <cellStyle name="Заголовок 2 5 2" xfId="1386"/>
    <cellStyle name="Заголовок 2 6" xfId="1387"/>
    <cellStyle name="Заголовок 2 6 2" xfId="1388"/>
    <cellStyle name="Заголовок 2 7" xfId="1389"/>
    <cellStyle name="Заголовок 2 7 2" xfId="1390"/>
    <cellStyle name="Заголовок 2 8" xfId="1391"/>
    <cellStyle name="Заголовок 2 8 2" xfId="1392"/>
    <cellStyle name="Заголовок 2 9" xfId="1393"/>
    <cellStyle name="Заголовок 2 9 2" xfId="1394"/>
    <cellStyle name="Заголовок 3 1" xfId="1395"/>
    <cellStyle name="Заголовок 3 1 1" xfId="1396"/>
    <cellStyle name="Заголовок 3 1 1 2" xfId="1397"/>
    <cellStyle name="Заголовок 3 1 10" xfId="1398"/>
    <cellStyle name="Заголовок 3 1 10 2" xfId="1399"/>
    <cellStyle name="Заголовок 3 1 11" xfId="1400"/>
    <cellStyle name="Заголовок 3 1 11 2" xfId="1401"/>
    <cellStyle name="Заголовок 3 1 12" xfId="1402"/>
    <cellStyle name="Заголовок 3 1 2" xfId="1403"/>
    <cellStyle name="Заголовок 3 1 2 2" xfId="1404"/>
    <cellStyle name="Заголовок 3 1 3" xfId="1405"/>
    <cellStyle name="Заголовок 3 1 3 2" xfId="1406"/>
    <cellStyle name="Заголовок 3 1 4" xfId="1407"/>
    <cellStyle name="Заголовок 3 1 4 2" xfId="1408"/>
    <cellStyle name="Заголовок 3 1 5" xfId="1409"/>
    <cellStyle name="Заголовок 3 1 5 2" xfId="1410"/>
    <cellStyle name="Заголовок 3 1 6" xfId="1411"/>
    <cellStyle name="Заголовок 3 1 6 2" xfId="1412"/>
    <cellStyle name="Заголовок 3 1 7" xfId="1413"/>
    <cellStyle name="Заголовок 3 1 7 2" xfId="1414"/>
    <cellStyle name="Заголовок 3 1 8" xfId="1415"/>
    <cellStyle name="Заголовок 3 1 8 2" xfId="1416"/>
    <cellStyle name="Заголовок 3 1 9" xfId="1417"/>
    <cellStyle name="Заголовок 3 1 9 2" xfId="1418"/>
    <cellStyle name="Заголовок 3 10" xfId="1419"/>
    <cellStyle name="Заголовок 3 10 2" xfId="1420"/>
    <cellStyle name="Заголовок 3 11" xfId="1421"/>
    <cellStyle name="Заголовок 3 11 2" xfId="1422"/>
    <cellStyle name="Заголовок 3 12" xfId="1423"/>
    <cellStyle name="Заголовок 3 13" xfId="4291"/>
    <cellStyle name="Заголовок 3 14" xfId="4292"/>
    <cellStyle name="Заголовок 3 2" xfId="1424"/>
    <cellStyle name="Заголовок 3 2 2" xfId="1425"/>
    <cellStyle name="Заголовок 3 2_загрузка по периодам" xfId="1426"/>
    <cellStyle name="Заголовок 3 3" xfId="1427"/>
    <cellStyle name="Заголовок 3 3 2" xfId="1428"/>
    <cellStyle name="Заголовок 3 4" xfId="1429"/>
    <cellStyle name="Заголовок 3 4 2" xfId="1430"/>
    <cellStyle name="Заголовок 3 5" xfId="1431"/>
    <cellStyle name="Заголовок 3 5 2" xfId="1432"/>
    <cellStyle name="Заголовок 3 6" xfId="1433"/>
    <cellStyle name="Заголовок 3 6 2" xfId="1434"/>
    <cellStyle name="Заголовок 3 7" xfId="1435"/>
    <cellStyle name="Заголовок 3 7 2" xfId="1436"/>
    <cellStyle name="Заголовок 3 8" xfId="1437"/>
    <cellStyle name="Заголовок 3 8 2" xfId="1438"/>
    <cellStyle name="Заголовок 3 9" xfId="1439"/>
    <cellStyle name="Заголовок 3 9 2" xfId="1440"/>
    <cellStyle name="Заголовок 4 1" xfId="1441"/>
    <cellStyle name="Заголовок 4 1 1" xfId="1442"/>
    <cellStyle name="Заголовок 4 1 1 2" xfId="1443"/>
    <cellStyle name="Заголовок 4 1 10" xfId="1444"/>
    <cellStyle name="Заголовок 4 1 10 2" xfId="1445"/>
    <cellStyle name="Заголовок 4 1 11" xfId="1446"/>
    <cellStyle name="Заголовок 4 1 11 2" xfId="1447"/>
    <cellStyle name="Заголовок 4 1 12" xfId="1448"/>
    <cellStyle name="Заголовок 4 1 2" xfId="1449"/>
    <cellStyle name="Заголовок 4 1 2 2" xfId="1450"/>
    <cellStyle name="Заголовок 4 1 3" xfId="1451"/>
    <cellStyle name="Заголовок 4 1 3 2" xfId="1452"/>
    <cellStyle name="Заголовок 4 1 4" xfId="1453"/>
    <cellStyle name="Заголовок 4 1 4 2" xfId="1454"/>
    <cellStyle name="Заголовок 4 1 5" xfId="1455"/>
    <cellStyle name="Заголовок 4 1 5 2" xfId="1456"/>
    <cellStyle name="Заголовок 4 1 6" xfId="1457"/>
    <cellStyle name="Заголовок 4 1 6 2" xfId="1458"/>
    <cellStyle name="Заголовок 4 1 7" xfId="1459"/>
    <cellStyle name="Заголовок 4 1 7 2" xfId="1460"/>
    <cellStyle name="Заголовок 4 1 8" xfId="1461"/>
    <cellStyle name="Заголовок 4 1 8 2" xfId="1462"/>
    <cellStyle name="Заголовок 4 1 9" xfId="1463"/>
    <cellStyle name="Заголовок 4 1 9 2" xfId="1464"/>
    <cellStyle name="Заголовок 4 10" xfId="1465"/>
    <cellStyle name="Заголовок 4 10 2" xfId="1466"/>
    <cellStyle name="Заголовок 4 11" xfId="1467"/>
    <cellStyle name="Заголовок 4 11 2" xfId="1468"/>
    <cellStyle name="Заголовок 4 12" xfId="1469"/>
    <cellStyle name="Заголовок 4 13" xfId="4293"/>
    <cellStyle name="Заголовок 4 14" xfId="4294"/>
    <cellStyle name="Заголовок 4 2" xfId="1470"/>
    <cellStyle name="Заголовок 4 2 2" xfId="1471"/>
    <cellStyle name="Заголовок 4 2_загрузка по периодам" xfId="1472"/>
    <cellStyle name="Заголовок 4 3" xfId="1473"/>
    <cellStyle name="Заголовок 4 3 2" xfId="1474"/>
    <cellStyle name="Заголовок 4 4" xfId="1475"/>
    <cellStyle name="Заголовок 4 4 2" xfId="1476"/>
    <cellStyle name="Заголовок 4 5" xfId="1477"/>
    <cellStyle name="Заголовок 4 5 2" xfId="1478"/>
    <cellStyle name="Заголовок 4 6" xfId="1479"/>
    <cellStyle name="Заголовок 4 6 2" xfId="1480"/>
    <cellStyle name="Заголовок 4 7" xfId="1481"/>
    <cellStyle name="Заголовок 4 7 2" xfId="1482"/>
    <cellStyle name="Заголовок 4 8" xfId="1483"/>
    <cellStyle name="Заголовок 4 8 2" xfId="1484"/>
    <cellStyle name="Заголовок 4 9" xfId="1485"/>
    <cellStyle name="Заголовок 4 9 2" xfId="1486"/>
    <cellStyle name="Итог 1" xfId="1487"/>
    <cellStyle name="Итог 1 1" xfId="1488"/>
    <cellStyle name="Итог 1 1 2" xfId="1489"/>
    <cellStyle name="Итог 1 1 2 2" xfId="3895"/>
    <cellStyle name="Итог 1 1 3" xfId="3896"/>
    <cellStyle name="Итог 1 10" xfId="1490"/>
    <cellStyle name="Итог 1 10 2" xfId="1491"/>
    <cellStyle name="Итог 1 10 2 2" xfId="3897"/>
    <cellStyle name="Итог 1 10 3" xfId="3898"/>
    <cellStyle name="Итог 1 11" xfId="1492"/>
    <cellStyle name="Итог 1 11 2" xfId="1493"/>
    <cellStyle name="Итог 1 11 2 2" xfId="3899"/>
    <cellStyle name="Итог 1 11 3" xfId="3900"/>
    <cellStyle name="Итог 1 12" xfId="1494"/>
    <cellStyle name="Итог 1 12 2" xfId="3901"/>
    <cellStyle name="Итог 1 13" xfId="3902"/>
    <cellStyle name="Итог 1 2" xfId="1495"/>
    <cellStyle name="Итог 1 2 2" xfId="1496"/>
    <cellStyle name="Итог 1 2 2 2" xfId="3903"/>
    <cellStyle name="Итог 1 2 3" xfId="3904"/>
    <cellStyle name="Итог 1 3" xfId="1497"/>
    <cellStyle name="Итог 1 3 2" xfId="1498"/>
    <cellStyle name="Итог 1 3 2 2" xfId="3905"/>
    <cellStyle name="Итог 1 3 3" xfId="3906"/>
    <cellStyle name="Итог 1 4" xfId="1499"/>
    <cellStyle name="Итог 1 4 2" xfId="1500"/>
    <cellStyle name="Итог 1 4 2 2" xfId="3907"/>
    <cellStyle name="Итог 1 4 3" xfId="3908"/>
    <cellStyle name="Итог 1 5" xfId="1501"/>
    <cellStyle name="Итог 1 5 2" xfId="1502"/>
    <cellStyle name="Итог 1 5 2 2" xfId="3909"/>
    <cellStyle name="Итог 1 5 3" xfId="3910"/>
    <cellStyle name="Итог 1 6" xfId="1503"/>
    <cellStyle name="Итог 1 6 2" xfId="1504"/>
    <cellStyle name="Итог 1 6 2 2" xfId="3911"/>
    <cellStyle name="Итог 1 6 3" xfId="3912"/>
    <cellStyle name="Итог 1 7" xfId="1505"/>
    <cellStyle name="Итог 1 7 2" xfId="1506"/>
    <cellStyle name="Итог 1 7 2 2" xfId="3913"/>
    <cellStyle name="Итог 1 7 3" xfId="3914"/>
    <cellStyle name="Итог 1 8" xfId="1507"/>
    <cellStyle name="Итог 1 8 2" xfId="1508"/>
    <cellStyle name="Итог 1 8 2 2" xfId="3915"/>
    <cellStyle name="Итог 1 8 3" xfId="3916"/>
    <cellStyle name="Итог 1 9" xfId="1509"/>
    <cellStyle name="Итог 1 9 2" xfId="1510"/>
    <cellStyle name="Итог 1 9 2 2" xfId="3917"/>
    <cellStyle name="Итог 1 9 3" xfId="3918"/>
    <cellStyle name="Итог 10" xfId="1511"/>
    <cellStyle name="Итог 10 2" xfId="1512"/>
    <cellStyle name="Итог 10 2 2" xfId="3919"/>
    <cellStyle name="Итог 10 3" xfId="3920"/>
    <cellStyle name="Итог 11" xfId="1513"/>
    <cellStyle name="Итог 11 2" xfId="1514"/>
    <cellStyle name="Итог 11 2 2" xfId="3921"/>
    <cellStyle name="Итог 11 3" xfId="3922"/>
    <cellStyle name="Итог 12" xfId="1515"/>
    <cellStyle name="Итог 12 2" xfId="3923"/>
    <cellStyle name="Итог 13" xfId="4295"/>
    <cellStyle name="Итог 14" xfId="4296"/>
    <cellStyle name="Итог 2" xfId="1516"/>
    <cellStyle name="Итог 2 2" xfId="1517"/>
    <cellStyle name="Итог 2 2 2" xfId="3924"/>
    <cellStyle name="Итог 2 3" xfId="3925"/>
    <cellStyle name="Итог 2_загрузка по периодам" xfId="1518"/>
    <cellStyle name="Итог 3" xfId="1519"/>
    <cellStyle name="Итог 3 2" xfId="1520"/>
    <cellStyle name="Итог 3 2 2" xfId="3926"/>
    <cellStyle name="Итог 3 3" xfId="3927"/>
    <cellStyle name="Итог 4" xfId="1521"/>
    <cellStyle name="Итог 4 2" xfId="1522"/>
    <cellStyle name="Итог 4 2 2" xfId="3928"/>
    <cellStyle name="Итог 4 3" xfId="3929"/>
    <cellStyle name="Итог 5" xfId="1523"/>
    <cellStyle name="Итог 5 2" xfId="1524"/>
    <cellStyle name="Итог 5 2 2" xfId="3930"/>
    <cellStyle name="Итог 5 3" xfId="3931"/>
    <cellStyle name="Итог 6" xfId="1525"/>
    <cellStyle name="Итог 6 2" xfId="1526"/>
    <cellStyle name="Итог 6 2 2" xfId="3932"/>
    <cellStyle name="Итог 6 3" xfId="3933"/>
    <cellStyle name="Итог 7" xfId="1527"/>
    <cellStyle name="Итог 7 2" xfId="1528"/>
    <cellStyle name="Итог 7 2 2" xfId="3934"/>
    <cellStyle name="Итог 7 3" xfId="3935"/>
    <cellStyle name="Итог 8" xfId="1529"/>
    <cellStyle name="Итог 8 2" xfId="1530"/>
    <cellStyle name="Итог 8 2 2" xfId="3936"/>
    <cellStyle name="Итог 8 3" xfId="3937"/>
    <cellStyle name="Итог 9" xfId="1531"/>
    <cellStyle name="Итог 9 2" xfId="1532"/>
    <cellStyle name="Итог 9 2 2" xfId="3938"/>
    <cellStyle name="Итог 9 3" xfId="3939"/>
    <cellStyle name="Контрольная ячейка 1" xfId="1533"/>
    <cellStyle name="Контрольная ячейка 1 1" xfId="1534"/>
    <cellStyle name="Контрольная ячейка 1 1 2" xfId="1535"/>
    <cellStyle name="Контрольная ячейка 1 10" xfId="1536"/>
    <cellStyle name="Контрольная ячейка 1 10 2" xfId="1537"/>
    <cellStyle name="Контрольная ячейка 1 11" xfId="1538"/>
    <cellStyle name="Контрольная ячейка 1 11 2" xfId="1539"/>
    <cellStyle name="Контрольная ячейка 1 12" xfId="1540"/>
    <cellStyle name="Контрольная ячейка 1 2" xfId="1541"/>
    <cellStyle name="Контрольная ячейка 1 2 2" xfId="1542"/>
    <cellStyle name="Контрольная ячейка 1 3" xfId="1543"/>
    <cellStyle name="Контрольная ячейка 1 3 2" xfId="1544"/>
    <cellStyle name="Контрольная ячейка 1 4" xfId="1545"/>
    <cellStyle name="Контрольная ячейка 1 4 2" xfId="1546"/>
    <cellStyle name="Контрольная ячейка 1 5" xfId="1547"/>
    <cellStyle name="Контрольная ячейка 1 5 2" xfId="1548"/>
    <cellStyle name="Контрольная ячейка 1 6" xfId="1549"/>
    <cellStyle name="Контрольная ячейка 1 6 2" xfId="1550"/>
    <cellStyle name="Контрольная ячейка 1 7" xfId="1551"/>
    <cellStyle name="Контрольная ячейка 1 7 2" xfId="1552"/>
    <cellStyle name="Контрольная ячейка 1 8" xfId="1553"/>
    <cellStyle name="Контрольная ячейка 1 8 2" xfId="1554"/>
    <cellStyle name="Контрольная ячейка 1 9" xfId="1555"/>
    <cellStyle name="Контрольная ячейка 1 9 2" xfId="1556"/>
    <cellStyle name="Контрольная ячейка 10" xfId="1557"/>
    <cellStyle name="Контрольная ячейка 10 2" xfId="1558"/>
    <cellStyle name="Контрольная ячейка 11" xfId="1559"/>
    <cellStyle name="Контрольная ячейка 11 2" xfId="1560"/>
    <cellStyle name="Контрольная ячейка 12" xfId="1561"/>
    <cellStyle name="Контрольная ячейка 13" xfId="4297"/>
    <cellStyle name="Контрольная ячейка 14" xfId="4298"/>
    <cellStyle name="Контрольная ячейка 2" xfId="1562"/>
    <cellStyle name="Контрольная ячейка 2 2" xfId="1563"/>
    <cellStyle name="Контрольная ячейка 2 3" xfId="4299"/>
    <cellStyle name="Контрольная ячейка 2_загрузка по периодам" xfId="1564"/>
    <cellStyle name="Контрольная ячейка 3" xfId="1565"/>
    <cellStyle name="Контрольная ячейка 3 2" xfId="1566"/>
    <cellStyle name="Контрольная ячейка 4" xfId="1567"/>
    <cellStyle name="Контрольная ячейка 4 2" xfId="1568"/>
    <cellStyle name="Контрольная ячейка 5" xfId="1569"/>
    <cellStyle name="Контрольная ячейка 5 2" xfId="1570"/>
    <cellStyle name="Контрольная ячейка 6" xfId="1571"/>
    <cellStyle name="Контрольная ячейка 6 2" xfId="1572"/>
    <cellStyle name="Контрольная ячейка 7" xfId="1573"/>
    <cellStyle name="Контрольная ячейка 7 2" xfId="1574"/>
    <cellStyle name="Контрольная ячейка 8" xfId="1575"/>
    <cellStyle name="Контрольная ячейка 8 2" xfId="1576"/>
    <cellStyle name="Контрольная ячейка 9" xfId="1577"/>
    <cellStyle name="Контрольная ячейка 9 2" xfId="1578"/>
    <cellStyle name="Название 1" xfId="1579"/>
    <cellStyle name="Название 1 1" xfId="1580"/>
    <cellStyle name="Название 1 1 2" xfId="1581"/>
    <cellStyle name="Название 1 10" xfId="1582"/>
    <cellStyle name="Название 1 10 2" xfId="1583"/>
    <cellStyle name="Название 1 11" xfId="1584"/>
    <cellStyle name="Название 1 11 2" xfId="1585"/>
    <cellStyle name="Название 1 12" xfId="1586"/>
    <cellStyle name="Название 1 2" xfId="1587"/>
    <cellStyle name="Название 1 2 2" xfId="1588"/>
    <cellStyle name="Название 1 3" xfId="1589"/>
    <cellStyle name="Название 1 3 2" xfId="1590"/>
    <cellStyle name="Название 1 4" xfId="1591"/>
    <cellStyle name="Название 1 4 2" xfId="1592"/>
    <cellStyle name="Название 1 5" xfId="1593"/>
    <cellStyle name="Название 1 5 2" xfId="1594"/>
    <cellStyle name="Название 1 6" xfId="1595"/>
    <cellStyle name="Название 1 6 2" xfId="1596"/>
    <cellStyle name="Название 1 7" xfId="1597"/>
    <cellStyle name="Название 1 7 2" xfId="1598"/>
    <cellStyle name="Название 1 8" xfId="1599"/>
    <cellStyle name="Название 1 8 2" xfId="1600"/>
    <cellStyle name="Название 1 9" xfId="1601"/>
    <cellStyle name="Название 1 9 2" xfId="1602"/>
    <cellStyle name="Название 10" xfId="1603"/>
    <cellStyle name="Название 10 2" xfId="1604"/>
    <cellStyle name="Название 11" xfId="1605"/>
    <cellStyle name="Название 11 2" xfId="1606"/>
    <cellStyle name="Название 12" xfId="1607"/>
    <cellStyle name="Название 2" xfId="1608"/>
    <cellStyle name="Название 2 2" xfId="1609"/>
    <cellStyle name="Название 2 3" xfId="4300"/>
    <cellStyle name="Название 2_загрузка по периодам" xfId="1610"/>
    <cellStyle name="Название 3" xfId="1611"/>
    <cellStyle name="Название 3 2" xfId="1612"/>
    <cellStyle name="Название 4" xfId="1613"/>
    <cellStyle name="Название 4 2" xfId="1614"/>
    <cellStyle name="Название 5" xfId="1615"/>
    <cellStyle name="Название 5 2" xfId="1616"/>
    <cellStyle name="Название 6" xfId="1617"/>
    <cellStyle name="Название 6 2" xfId="1618"/>
    <cellStyle name="Название 7" xfId="1619"/>
    <cellStyle name="Название 7 2" xfId="1620"/>
    <cellStyle name="Название 8" xfId="1621"/>
    <cellStyle name="Название 8 2" xfId="1622"/>
    <cellStyle name="Название 9" xfId="1623"/>
    <cellStyle name="Название 9 2" xfId="1624"/>
    <cellStyle name="Нейтральный 1" xfId="1625"/>
    <cellStyle name="Нейтральный 1 1" xfId="1626"/>
    <cellStyle name="Нейтральный 1 1 2" xfId="1627"/>
    <cellStyle name="Нейтральный 1 10" xfId="1628"/>
    <cellStyle name="Нейтральный 1 10 2" xfId="1629"/>
    <cellStyle name="Нейтральный 1 11" xfId="1630"/>
    <cellStyle name="Нейтральный 1 11 2" xfId="1631"/>
    <cellStyle name="Нейтральный 1 12" xfId="1632"/>
    <cellStyle name="Нейтральный 1 2" xfId="1633"/>
    <cellStyle name="Нейтральный 1 2 2" xfId="1634"/>
    <cellStyle name="Нейтральный 1 3" xfId="1635"/>
    <cellStyle name="Нейтральный 1 3 2" xfId="1636"/>
    <cellStyle name="Нейтральный 1 4" xfId="1637"/>
    <cellStyle name="Нейтральный 1 4 2" xfId="1638"/>
    <cellStyle name="Нейтральный 1 5" xfId="1639"/>
    <cellStyle name="Нейтральный 1 5 2" xfId="1640"/>
    <cellStyle name="Нейтральный 1 6" xfId="1641"/>
    <cellStyle name="Нейтральный 1 6 2" xfId="1642"/>
    <cellStyle name="Нейтральный 1 7" xfId="1643"/>
    <cellStyle name="Нейтральный 1 7 2" xfId="1644"/>
    <cellStyle name="Нейтральный 1 8" xfId="1645"/>
    <cellStyle name="Нейтральный 1 8 2" xfId="1646"/>
    <cellStyle name="Нейтральный 1 9" xfId="1647"/>
    <cellStyle name="Нейтральный 1 9 2" xfId="1648"/>
    <cellStyle name="Нейтральный 10" xfId="1649"/>
    <cellStyle name="Нейтральный 10 2" xfId="1650"/>
    <cellStyle name="Нейтральный 11" xfId="1651"/>
    <cellStyle name="Нейтральный 11 2" xfId="1652"/>
    <cellStyle name="Нейтральный 12" xfId="1653"/>
    <cellStyle name="Нейтральный 13" xfId="4301"/>
    <cellStyle name="Нейтральный 14" xfId="4302"/>
    <cellStyle name="Нейтральный 2" xfId="1654"/>
    <cellStyle name="Нейтральный 2 2" xfId="1655"/>
    <cellStyle name="Нейтральный 2 3" xfId="4303"/>
    <cellStyle name="Нейтральный 2_загрузка по периодам" xfId="1656"/>
    <cellStyle name="Нейтральный 3" xfId="1657"/>
    <cellStyle name="Нейтральный 3 2" xfId="1658"/>
    <cellStyle name="Нейтральный 4" xfId="1659"/>
    <cellStyle name="Нейтральный 4 2" xfId="1660"/>
    <cellStyle name="Нейтральный 5" xfId="1661"/>
    <cellStyle name="Нейтральный 5 2" xfId="1662"/>
    <cellStyle name="Нейтральный 6" xfId="1663"/>
    <cellStyle name="Нейтральный 6 2" xfId="1664"/>
    <cellStyle name="Нейтральный 7" xfId="1665"/>
    <cellStyle name="Нейтральный 7 2" xfId="1666"/>
    <cellStyle name="Нейтральный 8" xfId="1667"/>
    <cellStyle name="Нейтральный 8 2" xfId="1668"/>
    <cellStyle name="Нейтральный 9" xfId="1669"/>
    <cellStyle name="Нейтральный 9 2" xfId="1670"/>
    <cellStyle name="Обычный" xfId="0" builtinId="0"/>
    <cellStyle name="Обычный 10" xfId="1671"/>
    <cellStyle name="Обычный 10 2" xfId="1672"/>
    <cellStyle name="Обычный 10 2 2" xfId="4304"/>
    <cellStyle name="Обычный 10 3" xfId="1673"/>
    <cellStyle name="Обычный 10 3 2" xfId="2643"/>
    <cellStyle name="Обычный 10 3 2 2" xfId="3940"/>
    <cellStyle name="Обычный 10 3 3" xfId="3941"/>
    <cellStyle name="Обычный 10 4" xfId="4305"/>
    <cellStyle name="Обычный 10_Анджиевского" xfId="1674"/>
    <cellStyle name="Обычный 11" xfId="1675"/>
    <cellStyle name="Обычный 11 2" xfId="1676"/>
    <cellStyle name="Обычный 11 2 2" xfId="4306"/>
    <cellStyle name="Обычный 11 3" xfId="4307"/>
    <cellStyle name="Обычный 11_Анджиевского" xfId="1677"/>
    <cellStyle name="Обычный 12" xfId="1678"/>
    <cellStyle name="Обычный 12 2" xfId="2644"/>
    <cellStyle name="Обычный 12 2 2" xfId="3942"/>
    <cellStyle name="Обычный 12 3" xfId="3943"/>
    <cellStyle name="Обычный 13" xfId="1679"/>
    <cellStyle name="Обычный 13 2" xfId="1680"/>
    <cellStyle name="Обычный 13 2 2" xfId="2646"/>
    <cellStyle name="Обычный 13 2 2 2" xfId="3944"/>
    <cellStyle name="Обычный 13 2 3" xfId="3945"/>
    <cellStyle name="Обычный 13 3" xfId="2645"/>
    <cellStyle name="Обычный 13 3 2" xfId="3946"/>
    <cellStyle name="Обычный 13 4" xfId="3947"/>
    <cellStyle name="Обычный 13_Книга1" xfId="4308"/>
    <cellStyle name="Обычный 14" xfId="1681"/>
    <cellStyle name="Обычный 14 2" xfId="1682"/>
    <cellStyle name="Обычный 14 3" xfId="1683"/>
    <cellStyle name="Обычный 14 3 2" xfId="4309"/>
    <cellStyle name="Обычный 15" xfId="1684"/>
    <cellStyle name="Обычный 15 2" xfId="1685"/>
    <cellStyle name="Обычный 16" xfId="1686"/>
    <cellStyle name="Обычный 16 2" xfId="1687"/>
    <cellStyle name="Обычный 16 2 2" xfId="2648"/>
    <cellStyle name="Обычный 16 2 2 2" xfId="3948"/>
    <cellStyle name="Обычный 16 2 3" xfId="3949"/>
    <cellStyle name="Обычный 16 3" xfId="2647"/>
    <cellStyle name="Обычный 16 3 2" xfId="3950"/>
    <cellStyle name="Обычный 16 4" xfId="3951"/>
    <cellStyle name="Обычный 16_Книга1" xfId="4310"/>
    <cellStyle name="Обычный 17" xfId="1688"/>
    <cellStyle name="Обычный 17 2" xfId="1689"/>
    <cellStyle name="Обычный 17 2 2" xfId="2650"/>
    <cellStyle name="Обычный 17 2 2 2" xfId="3952"/>
    <cellStyle name="Обычный 17 2 3" xfId="3953"/>
    <cellStyle name="Обычный 17 3" xfId="2649"/>
    <cellStyle name="Обычный 17 3 2" xfId="3954"/>
    <cellStyle name="Обычный 17 4" xfId="3955"/>
    <cellStyle name="Обычный 17_Книга1" xfId="4311"/>
    <cellStyle name="Обычный 18" xfId="1690"/>
    <cellStyle name="Обычный 18 2" xfId="1691"/>
    <cellStyle name="Обычный 18 2 2" xfId="2652"/>
    <cellStyle name="Обычный 18 2 2 2" xfId="3956"/>
    <cellStyle name="Обычный 18 2 3" xfId="3957"/>
    <cellStyle name="Обычный 18 3" xfId="2651"/>
    <cellStyle name="Обычный 18 3 2" xfId="3958"/>
    <cellStyle name="Обычный 18 4" xfId="3959"/>
    <cellStyle name="Обычный 18_Книга1" xfId="4312"/>
    <cellStyle name="Обычный 19" xfId="1692"/>
    <cellStyle name="Обычный 19 2" xfId="1693"/>
    <cellStyle name="Обычный 19 2 2" xfId="2654"/>
    <cellStyle name="Обычный 19 2 2 2" xfId="3960"/>
    <cellStyle name="Обычный 19 2 3" xfId="3961"/>
    <cellStyle name="Обычный 19 3" xfId="2653"/>
    <cellStyle name="Обычный 19 3 2" xfId="3962"/>
    <cellStyle name="Обычный 19 4" xfId="3963"/>
    <cellStyle name="Обычный 19_Книга1" xfId="4313"/>
    <cellStyle name="Обычный 2" xfId="1694"/>
    <cellStyle name="Обычный 2 10" xfId="4314"/>
    <cellStyle name="Обычный 2 2" xfId="1695"/>
    <cellStyle name="Обычный 2 2 2" xfId="1696"/>
    <cellStyle name="Обычный 2 3" xfId="1697"/>
    <cellStyle name="Обычный 2 3 10" xfId="4315"/>
    <cellStyle name="Обычный 2 3 2" xfId="1698"/>
    <cellStyle name="Обычный 2 3 2 2" xfId="1699"/>
    <cellStyle name="Обычный 2 3 2 2 2" xfId="2655"/>
    <cellStyle name="Обычный 2 3 2 2 2 2" xfId="3964"/>
    <cellStyle name="Обычный 2 3 2 2 3" xfId="3965"/>
    <cellStyle name="Обычный 2 3 2 3" xfId="4316"/>
    <cellStyle name="Обычный 2 3 2_Книга1" xfId="4317"/>
    <cellStyle name="Обычный 2 3 3" xfId="4318"/>
    <cellStyle name="Обычный 2 3 4" xfId="4319"/>
    <cellStyle name="Обычный 2 3 5" xfId="4320"/>
    <cellStyle name="Обычный 2 3 6" xfId="4321"/>
    <cellStyle name="Обычный 2 3 7" xfId="4322"/>
    <cellStyle name="Обычный 2 3 8" xfId="4323"/>
    <cellStyle name="Обычный 2 3 9" xfId="4324"/>
    <cellStyle name="Обычный 2 3_Книга1" xfId="4325"/>
    <cellStyle name="Обычный 2 4" xfId="1700"/>
    <cellStyle name="Обычный 2 4 10" xfId="4326"/>
    <cellStyle name="Обычный 2 4 2" xfId="1701"/>
    <cellStyle name="Обычный 2 4 2 10" xfId="4327"/>
    <cellStyle name="Обычный 2 4 2 2" xfId="1702"/>
    <cellStyle name="Обычный 2 4 2 2 2" xfId="1703"/>
    <cellStyle name="Обычный 2 4 2 2 2 2" xfId="2658"/>
    <cellStyle name="Обычный 2 4 2 2 2 2 2" xfId="3966"/>
    <cellStyle name="Обычный 2 4 2 2 2 3" xfId="3967"/>
    <cellStyle name="Обычный 2 4 2 2 3" xfId="1704"/>
    <cellStyle name="Обычный 2 4 2 2 4" xfId="4328"/>
    <cellStyle name="Обычный 2 4 2 2_Книга1" xfId="4329"/>
    <cellStyle name="Обычный 2 4 2 3" xfId="1705"/>
    <cellStyle name="Обычный 2 4 2 3 2" xfId="2659"/>
    <cellStyle name="Обычный 2 4 2 3 2 2" xfId="3968"/>
    <cellStyle name="Обычный 2 4 2 3 3" xfId="3969"/>
    <cellStyle name="Обычный 2 4 2 4" xfId="2657"/>
    <cellStyle name="Обычный 2 4 2 4 2" xfId="3970"/>
    <cellStyle name="Обычный 2 4 2 5" xfId="3971"/>
    <cellStyle name="Обычный 2 4 2 6" xfId="4330"/>
    <cellStyle name="Обычный 2 4 2 7" xfId="4331"/>
    <cellStyle name="Обычный 2 4 2 8" xfId="4332"/>
    <cellStyle name="Обычный 2 4 2 9" xfId="4333"/>
    <cellStyle name="Обычный 2 4 2_Анджиевского" xfId="1706"/>
    <cellStyle name="Обычный 2 4 3" xfId="1707"/>
    <cellStyle name="Обычный 2 4 3 2" xfId="2660"/>
    <cellStyle name="Обычный 2 4 3 2 2" xfId="3972"/>
    <cellStyle name="Обычный 2 4 3 3" xfId="3973"/>
    <cellStyle name="Обычный 2 4 4" xfId="2656"/>
    <cellStyle name="Обычный 2 4 4 2" xfId="3974"/>
    <cellStyle name="Обычный 2 4 5" xfId="3975"/>
    <cellStyle name="Обычный 2 4 6" xfId="4334"/>
    <cellStyle name="Обычный 2 4 7" xfId="4335"/>
    <cellStyle name="Обычный 2 4 8" xfId="4336"/>
    <cellStyle name="Обычный 2 4 9" xfId="4337"/>
    <cellStyle name="Обычный 2 4_Анджиевского" xfId="1708"/>
    <cellStyle name="Обычный 2 5" xfId="1709"/>
    <cellStyle name="Обычный 2 5 2" xfId="4338"/>
    <cellStyle name="Обычный 2 6" xfId="1710"/>
    <cellStyle name="Обычный 2 6 2" xfId="4339"/>
    <cellStyle name="Обычный 2 7" xfId="1711"/>
    <cellStyle name="Обычный 2 7 2" xfId="4340"/>
    <cellStyle name="Обычный 2 8" xfId="1712"/>
    <cellStyle name="Обычный 2 8 2" xfId="2661"/>
    <cellStyle name="Обычный 2 8 2 2" xfId="3976"/>
    <cellStyle name="Обычный 2 8 3" xfId="3977"/>
    <cellStyle name="Обычный 2 9" xfId="4203"/>
    <cellStyle name="Обычный 2_1-фб_нов_вн  обор  20111028" xfId="1713"/>
    <cellStyle name="Обычный 20" xfId="1714"/>
    <cellStyle name="Обычный 20 2" xfId="1715"/>
    <cellStyle name="Обычный 20 2 2" xfId="2663"/>
    <cellStyle name="Обычный 20 2 2 2" xfId="3978"/>
    <cellStyle name="Обычный 20 2 3" xfId="3979"/>
    <cellStyle name="Обычный 20 3" xfId="2662"/>
    <cellStyle name="Обычный 20 3 2" xfId="3980"/>
    <cellStyle name="Обычный 20 4" xfId="3981"/>
    <cellStyle name="Обычный 20_Книга1" xfId="4341"/>
    <cellStyle name="Обычный 21" xfId="1716"/>
    <cellStyle name="Обычный 21 2" xfId="1717"/>
    <cellStyle name="Обычный 21 2 2" xfId="2665"/>
    <cellStyle name="Обычный 21 2 2 2" xfId="3982"/>
    <cellStyle name="Обычный 21 2 3" xfId="3983"/>
    <cellStyle name="Обычный 21 3" xfId="2664"/>
    <cellStyle name="Обычный 21 3 2" xfId="3984"/>
    <cellStyle name="Обычный 21 4" xfId="3985"/>
    <cellStyle name="Обычный 21_Книга1" xfId="4342"/>
    <cellStyle name="Обычный 22" xfId="1718"/>
    <cellStyle name="Обычный 22 2" xfId="1719"/>
    <cellStyle name="Обычный 22 2 2" xfId="2667"/>
    <cellStyle name="Обычный 22 2 2 2" xfId="3986"/>
    <cellStyle name="Обычный 22 2 3" xfId="3987"/>
    <cellStyle name="Обычный 22 3" xfId="2666"/>
    <cellStyle name="Обычный 22 3 2" xfId="3988"/>
    <cellStyle name="Обычный 22 4" xfId="3989"/>
    <cellStyle name="Обычный 22_Книга1" xfId="4343"/>
    <cellStyle name="Обычный 23" xfId="1720"/>
    <cellStyle name="Обычный 23 2" xfId="1721"/>
    <cellStyle name="Обычный 23 2 2" xfId="2669"/>
    <cellStyle name="Обычный 23 2 2 2" xfId="3990"/>
    <cellStyle name="Обычный 23 2 3" xfId="3991"/>
    <cellStyle name="Обычный 23 3" xfId="2668"/>
    <cellStyle name="Обычный 23 3 2" xfId="3992"/>
    <cellStyle name="Обычный 23 4" xfId="3993"/>
    <cellStyle name="Обычный 23_Книга1" xfId="4344"/>
    <cellStyle name="Обычный 24" xfId="1722"/>
    <cellStyle name="Обычный 24 2" xfId="1723"/>
    <cellStyle name="Обычный 24 2 2" xfId="2671"/>
    <cellStyle name="Обычный 24 2 2 2" xfId="3994"/>
    <cellStyle name="Обычный 24 2 3" xfId="3995"/>
    <cellStyle name="Обычный 24 3" xfId="2670"/>
    <cellStyle name="Обычный 24 3 2" xfId="3996"/>
    <cellStyle name="Обычный 24 4" xfId="3997"/>
    <cellStyle name="Обычный 24_Книга1" xfId="4345"/>
    <cellStyle name="Обычный 25" xfId="1724"/>
    <cellStyle name="Обычный 25 2" xfId="1725"/>
    <cellStyle name="Обычный 25 2 2" xfId="2673"/>
    <cellStyle name="Обычный 25 2 2 2" xfId="3998"/>
    <cellStyle name="Обычный 25 2 3" xfId="3999"/>
    <cellStyle name="Обычный 25 3" xfId="2672"/>
    <cellStyle name="Обычный 25 3 2" xfId="4000"/>
    <cellStyle name="Обычный 25 4" xfId="4001"/>
    <cellStyle name="Обычный 25_Книга1" xfId="4346"/>
    <cellStyle name="Обычный 26" xfId="1726"/>
    <cellStyle name="Обычный 27" xfId="1727"/>
    <cellStyle name="Обычный 28" xfId="1728"/>
    <cellStyle name="Обычный 28 2" xfId="1729"/>
    <cellStyle name="Обычный 28 2 2" xfId="2675"/>
    <cellStyle name="Обычный 28 2 2 2" xfId="4002"/>
    <cellStyle name="Обычный 28 2 3" xfId="4003"/>
    <cellStyle name="Обычный 28 3" xfId="2674"/>
    <cellStyle name="Обычный 28 3 2" xfId="4004"/>
    <cellStyle name="Обычный 28 4" xfId="4005"/>
    <cellStyle name="Обычный 28_Книга1" xfId="4347"/>
    <cellStyle name="Обычный 29" xfId="1730"/>
    <cellStyle name="Обычный 29 2" xfId="1731"/>
    <cellStyle name="Обычный 29 2 2" xfId="2677"/>
    <cellStyle name="Обычный 29 2 2 2" xfId="4006"/>
    <cellStyle name="Обычный 29 2 3" xfId="4007"/>
    <cellStyle name="Обычный 29 3" xfId="2676"/>
    <cellStyle name="Обычный 29 3 2" xfId="4008"/>
    <cellStyle name="Обычный 29 4" xfId="4009"/>
    <cellStyle name="Обычный 29_Книга1" xfId="4348"/>
    <cellStyle name="Обычный 3" xfId="1732"/>
    <cellStyle name="Обычный 3 10" xfId="4349"/>
    <cellStyle name="Обычный 3 2" xfId="1733"/>
    <cellStyle name="Обычный 3 2 2" xfId="1734"/>
    <cellStyle name="Обычный 3 2 2 2" xfId="4350"/>
    <cellStyle name="Обычный 3 2 3" xfId="2772"/>
    <cellStyle name="Обычный 3 2_1-фб_нов_вн  обор  20111028 - копия" xfId="1735"/>
    <cellStyle name="Обычный 3 3" xfId="1736"/>
    <cellStyle name="Обычный 3 3 2" xfId="4351"/>
    <cellStyle name="Обычный 3 4" xfId="1737"/>
    <cellStyle name="Обычный 3 4 2" xfId="4352"/>
    <cellStyle name="Обычный 3 5" xfId="1738"/>
    <cellStyle name="Обычный 3 5 2" xfId="2678"/>
    <cellStyle name="Обычный 3 5 2 2" xfId="4010"/>
    <cellStyle name="Обычный 3 5 3" xfId="4011"/>
    <cellStyle name="Обычный 3 6" xfId="4353"/>
    <cellStyle name="Обычный 3 7" xfId="4354"/>
    <cellStyle name="Обычный 3 8" xfId="4355"/>
    <cellStyle name="Обычный 3 9" xfId="4356"/>
    <cellStyle name="Обычный 3_1-фб_нов_вн  обор  20111028" xfId="1739"/>
    <cellStyle name="Обычный 30" xfId="1740"/>
    <cellStyle name="Обычный 30 2" xfId="1741"/>
    <cellStyle name="Обычный 30 2 2" xfId="2680"/>
    <cellStyle name="Обычный 30 2 2 2" xfId="4012"/>
    <cellStyle name="Обычный 30 2 3" xfId="4013"/>
    <cellStyle name="Обычный 30 3" xfId="2679"/>
    <cellStyle name="Обычный 30 3 2" xfId="4014"/>
    <cellStyle name="Обычный 30 4" xfId="4015"/>
    <cellStyle name="Обычный 31" xfId="1742"/>
    <cellStyle name="Обычный 31 2" xfId="1743"/>
    <cellStyle name="Обычный 31 2 2" xfId="2682"/>
    <cellStyle name="Обычный 31 2 2 2" xfId="4016"/>
    <cellStyle name="Обычный 31 2 3" xfId="4017"/>
    <cellStyle name="Обычный 31 3" xfId="2681"/>
    <cellStyle name="Обычный 31 3 2" xfId="4018"/>
    <cellStyle name="Обычный 31 4" xfId="4019"/>
    <cellStyle name="Обычный 32" xfId="1744"/>
    <cellStyle name="Обычный 32 2" xfId="1745"/>
    <cellStyle name="Обычный 32 2 2" xfId="2684"/>
    <cellStyle name="Обычный 32 2 2 2" xfId="4020"/>
    <cellStyle name="Обычный 32 2 3" xfId="4021"/>
    <cellStyle name="Обычный 32 3" xfId="2683"/>
    <cellStyle name="Обычный 32 3 2" xfId="4022"/>
    <cellStyle name="Обычный 32 4" xfId="4023"/>
    <cellStyle name="Обычный 33" xfId="1746"/>
    <cellStyle name="Обычный 33 2" xfId="1747"/>
    <cellStyle name="Обычный 33 2 2" xfId="2686"/>
    <cellStyle name="Обычный 33 2 2 2" xfId="4024"/>
    <cellStyle name="Обычный 33 2 3" xfId="4025"/>
    <cellStyle name="Обычный 33 3" xfId="2685"/>
    <cellStyle name="Обычный 33 3 2" xfId="4026"/>
    <cellStyle name="Обычный 33 4" xfId="4027"/>
    <cellStyle name="Обычный 34" xfId="1748"/>
    <cellStyle name="Обычный 34 2" xfId="1749"/>
    <cellStyle name="Обычный 34 2 2" xfId="2688"/>
    <cellStyle name="Обычный 34 2 2 2" xfId="4028"/>
    <cellStyle name="Обычный 34 2 3" xfId="4029"/>
    <cellStyle name="Обычный 34 3" xfId="2687"/>
    <cellStyle name="Обычный 34 3 2" xfId="4030"/>
    <cellStyle name="Обычный 34 4" xfId="4031"/>
    <cellStyle name="Обычный 35" xfId="1750"/>
    <cellStyle name="Обычный 35 2" xfId="1751"/>
    <cellStyle name="Обычный 35 2 2" xfId="2690"/>
    <cellStyle name="Обычный 35 2 2 2" xfId="4032"/>
    <cellStyle name="Обычный 35 2 3" xfId="4033"/>
    <cellStyle name="Обычный 35 3" xfId="2689"/>
    <cellStyle name="Обычный 35 3 2" xfId="4034"/>
    <cellStyle name="Обычный 35 4" xfId="4035"/>
    <cellStyle name="Обычный 36" xfId="1752"/>
    <cellStyle name="Обычный 36 2" xfId="1753"/>
    <cellStyle name="Обычный 36 2 2" xfId="2692"/>
    <cellStyle name="Обычный 36 2 2 2" xfId="4036"/>
    <cellStyle name="Обычный 36 2 3" xfId="4037"/>
    <cellStyle name="Обычный 36 3" xfId="2691"/>
    <cellStyle name="Обычный 36 3 2" xfId="4038"/>
    <cellStyle name="Обычный 36 4" xfId="4039"/>
    <cellStyle name="Обычный 37" xfId="1754"/>
    <cellStyle name="Обычный 37 2" xfId="1755"/>
    <cellStyle name="Обычный 37 2 2" xfId="2694"/>
    <cellStyle name="Обычный 37 2 2 2" xfId="4040"/>
    <cellStyle name="Обычный 37 2 3" xfId="4041"/>
    <cellStyle name="Обычный 37 3" xfId="2693"/>
    <cellStyle name="Обычный 37 3 2" xfId="4042"/>
    <cellStyle name="Обычный 37 4" xfId="4043"/>
    <cellStyle name="Обычный 38" xfId="1756"/>
    <cellStyle name="Обычный 38 2" xfId="1757"/>
    <cellStyle name="Обычный 38 2 2" xfId="2696"/>
    <cellStyle name="Обычный 38 2 2 2" xfId="4044"/>
    <cellStyle name="Обычный 38 2 3" xfId="4045"/>
    <cellStyle name="Обычный 38 3" xfId="2695"/>
    <cellStyle name="Обычный 38 3 2" xfId="4046"/>
    <cellStyle name="Обычный 38 4" xfId="4047"/>
    <cellStyle name="Обычный 39" xfId="1758"/>
    <cellStyle name="Обычный 4" xfId="1759"/>
    <cellStyle name="Обычный 4 2" xfId="1760"/>
    <cellStyle name="Обычный 4 2 2" xfId="2697"/>
    <cellStyle name="Обычный 4 2 2 2" xfId="4048"/>
    <cellStyle name="Обычный 4 2 3" xfId="4049"/>
    <cellStyle name="Обычный 4 3" xfId="4357"/>
    <cellStyle name="Обычный 40" xfId="2778"/>
    <cellStyle name="Обычный 40 2" xfId="4050"/>
    <cellStyle name="Обычный 40_ф.1" xfId="4358"/>
    <cellStyle name="Обычный 41" xfId="4051"/>
    <cellStyle name="Обычный 42" xfId="4052"/>
    <cellStyle name="Обычный 5" xfId="1761"/>
    <cellStyle name="Обычный 5 2" xfId="1762"/>
    <cellStyle name="Обычный 5 2 2" xfId="1763"/>
    <cellStyle name="Обычный 5 2 2 2" xfId="2699"/>
    <cellStyle name="Обычный 5 2 2 2 2" xfId="4053"/>
    <cellStyle name="Обычный 5 2 2 3" xfId="4054"/>
    <cellStyle name="Обычный 5 2 3" xfId="1764"/>
    <cellStyle name="Обычный 5 2 3 2" xfId="2700"/>
    <cellStyle name="Обычный 5 2 3 2 2" xfId="4055"/>
    <cellStyle name="Обычный 5 2 3 3" xfId="4056"/>
    <cellStyle name="Обычный 5 2 4" xfId="2698"/>
    <cellStyle name="Обычный 5 2 4 2" xfId="4057"/>
    <cellStyle name="Обычный 5 2 5" xfId="4058"/>
    <cellStyle name="Обычный 5 3" xfId="1765"/>
    <cellStyle name="Обычный 5 3 2" xfId="1766"/>
    <cellStyle name="Обычный 5 3 2 2" xfId="1767"/>
    <cellStyle name="Обычный 5 3 2 2 2" xfId="2701"/>
    <cellStyle name="Обычный 5 3 2 2 2 2" xfId="4059"/>
    <cellStyle name="Обычный 5 3 2 2 3" xfId="4060"/>
    <cellStyle name="Обычный 5 3 2 3" xfId="4359"/>
    <cellStyle name="Обычный 5 3 3" xfId="4360"/>
    <cellStyle name="Обычный 5 3_Анджиевского" xfId="1768"/>
    <cellStyle name="Обычный 5 4" xfId="1769"/>
    <cellStyle name="Обычный 5 4 2" xfId="4361"/>
    <cellStyle name="Обычный 5 5" xfId="1770"/>
    <cellStyle name="Обычный 5 5 2" xfId="2702"/>
    <cellStyle name="Обычный 5 5 2 2" xfId="4061"/>
    <cellStyle name="Обычный 5 5 3" xfId="4062"/>
    <cellStyle name="Обычный 5 6" xfId="4362"/>
    <cellStyle name="Обычный 5 7" xfId="4363"/>
    <cellStyle name="Обычный 5 8" xfId="4364"/>
    <cellStyle name="Обычный 5_1-фб_нов_вн  обор  20111028" xfId="1771"/>
    <cellStyle name="Обычный 6" xfId="1772"/>
    <cellStyle name="Обычный 7" xfId="1773"/>
    <cellStyle name="Обычный 7 2" xfId="1774"/>
    <cellStyle name="Обычный 7 2 2" xfId="4365"/>
    <cellStyle name="Обычный 7 3" xfId="1775"/>
    <cellStyle name="Обычный 7 3 2" xfId="2703"/>
    <cellStyle name="Обычный 7 3 2 2" xfId="4063"/>
    <cellStyle name="Обычный 7 3 3" xfId="4064"/>
    <cellStyle name="Обычный 7 4" xfId="2774"/>
    <cellStyle name="Обычный 7_1-фб_нов_вн  обор  20111028 - копия" xfId="1776"/>
    <cellStyle name="Обычный 8" xfId="1777"/>
    <cellStyle name="Обычный 8 2" xfId="1778"/>
    <cellStyle name="Обычный 8 2 2" xfId="2704"/>
    <cellStyle name="Обычный 8 2 2 2" xfId="4065"/>
    <cellStyle name="Обычный 8 2 3" xfId="4066"/>
    <cellStyle name="Обычный 8 3" xfId="4366"/>
    <cellStyle name="Обычный 9" xfId="1779"/>
    <cellStyle name="Обычный 9 2" xfId="1780"/>
    <cellStyle name="Обычный 9 2 2" xfId="4367"/>
    <cellStyle name="Обычный 9 3" xfId="1781"/>
    <cellStyle name="Обычный 9 3 2" xfId="2705"/>
    <cellStyle name="Обычный 9 3 2 2" xfId="4067"/>
    <cellStyle name="Обычный 9 3 3" xfId="4068"/>
    <cellStyle name="Обычный 9 4" xfId="4368"/>
    <cellStyle name="Обычный 9_Анджиевского" xfId="1782"/>
    <cellStyle name="Плохой 1" xfId="1783"/>
    <cellStyle name="Плохой 1 1" xfId="1784"/>
    <cellStyle name="Плохой 1 1 2" xfId="1785"/>
    <cellStyle name="Плохой 1 10" xfId="1786"/>
    <cellStyle name="Плохой 1 10 2" xfId="1787"/>
    <cellStyle name="Плохой 1 11" xfId="1788"/>
    <cellStyle name="Плохой 1 11 2" xfId="1789"/>
    <cellStyle name="Плохой 1 12" xfId="1790"/>
    <cellStyle name="Плохой 1 2" xfId="1791"/>
    <cellStyle name="Плохой 1 2 2" xfId="1792"/>
    <cellStyle name="Плохой 1 3" xfId="1793"/>
    <cellStyle name="Плохой 1 3 2" xfId="1794"/>
    <cellStyle name="Плохой 1 4" xfId="1795"/>
    <cellStyle name="Плохой 1 4 2" xfId="1796"/>
    <cellStyle name="Плохой 1 5" xfId="1797"/>
    <cellStyle name="Плохой 1 5 2" xfId="1798"/>
    <cellStyle name="Плохой 1 6" xfId="1799"/>
    <cellStyle name="Плохой 1 6 2" xfId="1800"/>
    <cellStyle name="Плохой 1 7" xfId="1801"/>
    <cellStyle name="Плохой 1 7 2" xfId="1802"/>
    <cellStyle name="Плохой 1 8" xfId="1803"/>
    <cellStyle name="Плохой 1 8 2" xfId="1804"/>
    <cellStyle name="Плохой 1 9" xfId="1805"/>
    <cellStyle name="Плохой 1 9 2" xfId="1806"/>
    <cellStyle name="Плохой 10" xfId="1807"/>
    <cellStyle name="Плохой 10 2" xfId="1808"/>
    <cellStyle name="Плохой 11" xfId="1809"/>
    <cellStyle name="Плохой 11 2" xfId="1810"/>
    <cellStyle name="Плохой 12" xfId="1811"/>
    <cellStyle name="Плохой 13" xfId="4369"/>
    <cellStyle name="Плохой 14" xfId="4370"/>
    <cellStyle name="Плохой 2" xfId="1812"/>
    <cellStyle name="Плохой 2 2" xfId="1813"/>
    <cellStyle name="Плохой 2 3" xfId="4371"/>
    <cellStyle name="Плохой 2_загрузка по периодам" xfId="1814"/>
    <cellStyle name="Плохой 3" xfId="1815"/>
    <cellStyle name="Плохой 3 2" xfId="1816"/>
    <cellStyle name="Плохой 4" xfId="1817"/>
    <cellStyle name="Плохой 4 2" xfId="1818"/>
    <cellStyle name="Плохой 5" xfId="1819"/>
    <cellStyle name="Плохой 5 2" xfId="1820"/>
    <cellStyle name="Плохой 6" xfId="1821"/>
    <cellStyle name="Плохой 6 2" xfId="1822"/>
    <cellStyle name="Плохой 7" xfId="1823"/>
    <cellStyle name="Плохой 7 2" xfId="1824"/>
    <cellStyle name="Плохой 8" xfId="1825"/>
    <cellStyle name="Плохой 8 2" xfId="1826"/>
    <cellStyle name="Плохой 9" xfId="1827"/>
    <cellStyle name="Плохой 9 2" xfId="1828"/>
    <cellStyle name="Пояснение 1" xfId="1829"/>
    <cellStyle name="Пояснение 1 1" xfId="1830"/>
    <cellStyle name="Пояснение 1 1 2" xfId="1831"/>
    <cellStyle name="Пояснение 1 10" xfId="1832"/>
    <cellStyle name="Пояснение 1 10 2" xfId="1833"/>
    <cellStyle name="Пояснение 1 11" xfId="1834"/>
    <cellStyle name="Пояснение 1 11 2" xfId="1835"/>
    <cellStyle name="Пояснение 1 12" xfId="1836"/>
    <cellStyle name="Пояснение 1 2" xfId="1837"/>
    <cellStyle name="Пояснение 1 2 2" xfId="1838"/>
    <cellStyle name="Пояснение 1 3" xfId="1839"/>
    <cellStyle name="Пояснение 1 3 2" xfId="1840"/>
    <cellStyle name="Пояснение 1 4" xfId="1841"/>
    <cellStyle name="Пояснение 1 4 2" xfId="1842"/>
    <cellStyle name="Пояснение 1 5" xfId="1843"/>
    <cellStyle name="Пояснение 1 5 2" xfId="1844"/>
    <cellStyle name="Пояснение 1 6" xfId="1845"/>
    <cellStyle name="Пояснение 1 6 2" xfId="1846"/>
    <cellStyle name="Пояснение 1 7" xfId="1847"/>
    <cellStyle name="Пояснение 1 7 2" xfId="1848"/>
    <cellStyle name="Пояснение 1 8" xfId="1849"/>
    <cellStyle name="Пояснение 1 8 2" xfId="1850"/>
    <cellStyle name="Пояснение 1 9" xfId="1851"/>
    <cellStyle name="Пояснение 1 9 2" xfId="1852"/>
    <cellStyle name="Пояснение 10" xfId="1853"/>
    <cellStyle name="Пояснение 10 2" xfId="1854"/>
    <cellStyle name="Пояснение 11" xfId="1855"/>
    <cellStyle name="Пояснение 11 2" xfId="1856"/>
    <cellStyle name="Пояснение 12" xfId="1857"/>
    <cellStyle name="Пояснение 13" xfId="4372"/>
    <cellStyle name="Пояснение 14" xfId="4373"/>
    <cellStyle name="Пояснение 2" xfId="1858"/>
    <cellStyle name="Пояснение 2 2" xfId="1859"/>
    <cellStyle name="Пояснение 2 3" xfId="4374"/>
    <cellStyle name="Пояснение 2_загрузка по периодам" xfId="1860"/>
    <cellStyle name="Пояснение 3" xfId="1861"/>
    <cellStyle name="Пояснение 3 2" xfId="1862"/>
    <cellStyle name="Пояснение 4" xfId="1863"/>
    <cellStyle name="Пояснение 4 2" xfId="1864"/>
    <cellStyle name="Пояснение 5" xfId="1865"/>
    <cellStyle name="Пояснение 5 2" xfId="1866"/>
    <cellStyle name="Пояснение 6" xfId="1867"/>
    <cellStyle name="Пояснение 6 2" xfId="1868"/>
    <cellStyle name="Пояснение 7" xfId="1869"/>
    <cellStyle name="Пояснение 7 2" xfId="1870"/>
    <cellStyle name="Пояснение 8" xfId="1871"/>
    <cellStyle name="Пояснение 8 2" xfId="1872"/>
    <cellStyle name="Пояснение 9" xfId="1873"/>
    <cellStyle name="Пояснение 9 2" xfId="1874"/>
    <cellStyle name="Примечание 1" xfId="1875"/>
    <cellStyle name="Примечание 1 1" xfId="1876"/>
    <cellStyle name="Примечание 1 1 2" xfId="1877"/>
    <cellStyle name="Примечание 1 1 2 2" xfId="2709"/>
    <cellStyle name="Примечание 1 1 2 2 2" xfId="4069"/>
    <cellStyle name="Примечание 1 1 2 3" xfId="4070"/>
    <cellStyle name="Примечание 1 1 3" xfId="2708"/>
    <cellStyle name="Примечание 1 1 3 2" xfId="4071"/>
    <cellStyle name="Примечание 1 1 4" xfId="4072"/>
    <cellStyle name="Примечание 1 10" xfId="1878"/>
    <cellStyle name="Примечание 1 10 2" xfId="1879"/>
    <cellStyle name="Примечание 1 10 2 2" xfId="2711"/>
    <cellStyle name="Примечание 1 10 2 2 2" xfId="4073"/>
    <cellStyle name="Примечание 1 10 2 3" xfId="4074"/>
    <cellStyle name="Примечание 1 10 3" xfId="2710"/>
    <cellStyle name="Примечание 1 10 3 2" xfId="4075"/>
    <cellStyle name="Примечание 1 10 4" xfId="4076"/>
    <cellStyle name="Примечание 1 11" xfId="1880"/>
    <cellStyle name="Примечание 1 11 2" xfId="1881"/>
    <cellStyle name="Примечание 1 11 2 2" xfId="2713"/>
    <cellStyle name="Примечание 1 11 2 2 2" xfId="4077"/>
    <cellStyle name="Примечание 1 11 2 3" xfId="4078"/>
    <cellStyle name="Примечание 1 11 3" xfId="2712"/>
    <cellStyle name="Примечание 1 11 3 2" xfId="4079"/>
    <cellStyle name="Примечание 1 11 4" xfId="4080"/>
    <cellStyle name="Примечание 1 12" xfId="1882"/>
    <cellStyle name="Примечание 1 12 2" xfId="2714"/>
    <cellStyle name="Примечание 1 12 2 2" xfId="4081"/>
    <cellStyle name="Примечание 1 12 3" xfId="4082"/>
    <cellStyle name="Примечание 1 13" xfId="2707"/>
    <cellStyle name="Примечание 1 13 2" xfId="4083"/>
    <cellStyle name="Примечание 1 14" xfId="4084"/>
    <cellStyle name="Примечание 1 2" xfId="1883"/>
    <cellStyle name="Примечание 1 2 2" xfId="1884"/>
    <cellStyle name="Примечание 1 2 2 2" xfId="2716"/>
    <cellStyle name="Примечание 1 2 2 2 2" xfId="4085"/>
    <cellStyle name="Примечание 1 2 2 3" xfId="4086"/>
    <cellStyle name="Примечание 1 2 3" xfId="2715"/>
    <cellStyle name="Примечание 1 2 3 2" xfId="4087"/>
    <cellStyle name="Примечание 1 2 4" xfId="4088"/>
    <cellStyle name="Примечание 1 3" xfId="1885"/>
    <cellStyle name="Примечание 1 3 2" xfId="1886"/>
    <cellStyle name="Примечание 1 3 2 2" xfId="2718"/>
    <cellStyle name="Примечание 1 3 2 2 2" xfId="4089"/>
    <cellStyle name="Примечание 1 3 2 3" xfId="4090"/>
    <cellStyle name="Примечание 1 3 3" xfId="2717"/>
    <cellStyle name="Примечание 1 3 3 2" xfId="4091"/>
    <cellStyle name="Примечание 1 3 4" xfId="4092"/>
    <cellStyle name="Примечание 1 4" xfId="1887"/>
    <cellStyle name="Примечание 1 4 2" xfId="1888"/>
    <cellStyle name="Примечание 1 4 2 2" xfId="2720"/>
    <cellStyle name="Примечание 1 4 2 2 2" xfId="4093"/>
    <cellStyle name="Примечание 1 4 2 3" xfId="4094"/>
    <cellStyle name="Примечание 1 4 3" xfId="2719"/>
    <cellStyle name="Примечание 1 4 3 2" xfId="4095"/>
    <cellStyle name="Примечание 1 4 4" xfId="4096"/>
    <cellStyle name="Примечание 1 5" xfId="1889"/>
    <cellStyle name="Примечание 1 5 2" xfId="1890"/>
    <cellStyle name="Примечание 1 5 2 2" xfId="2722"/>
    <cellStyle name="Примечание 1 5 2 2 2" xfId="4097"/>
    <cellStyle name="Примечание 1 5 2 3" xfId="4098"/>
    <cellStyle name="Примечание 1 5 3" xfId="2721"/>
    <cellStyle name="Примечание 1 5 3 2" xfId="4099"/>
    <cellStyle name="Примечание 1 5 4" xfId="4100"/>
    <cellStyle name="Примечание 1 6" xfId="1891"/>
    <cellStyle name="Примечание 1 6 2" xfId="1892"/>
    <cellStyle name="Примечание 1 6 2 2" xfId="2724"/>
    <cellStyle name="Примечание 1 6 2 2 2" xfId="4101"/>
    <cellStyle name="Примечание 1 6 2 3" xfId="4102"/>
    <cellStyle name="Примечание 1 6 3" xfId="2723"/>
    <cellStyle name="Примечание 1 6 3 2" xfId="4103"/>
    <cellStyle name="Примечание 1 6 4" xfId="4104"/>
    <cellStyle name="Примечание 1 7" xfId="1893"/>
    <cellStyle name="Примечание 1 7 2" xfId="1894"/>
    <cellStyle name="Примечание 1 7 2 2" xfId="2726"/>
    <cellStyle name="Примечание 1 7 2 2 2" xfId="4105"/>
    <cellStyle name="Примечание 1 7 2 3" xfId="4106"/>
    <cellStyle name="Примечание 1 7 3" xfId="2725"/>
    <cellStyle name="Примечание 1 7 3 2" xfId="4107"/>
    <cellStyle name="Примечание 1 7 4" xfId="4108"/>
    <cellStyle name="Примечание 1 8" xfId="1895"/>
    <cellStyle name="Примечание 1 8 2" xfId="1896"/>
    <cellStyle name="Примечание 1 8 2 2" xfId="2728"/>
    <cellStyle name="Примечание 1 8 2 2 2" xfId="4109"/>
    <cellStyle name="Примечание 1 8 2 3" xfId="4110"/>
    <cellStyle name="Примечание 1 8 3" xfId="2727"/>
    <cellStyle name="Примечание 1 8 3 2" xfId="4111"/>
    <cellStyle name="Примечание 1 8 4" xfId="4112"/>
    <cellStyle name="Примечание 1 9" xfId="1897"/>
    <cellStyle name="Примечание 1 9 2" xfId="1898"/>
    <cellStyle name="Примечание 1 9 2 2" xfId="2730"/>
    <cellStyle name="Примечание 1 9 2 2 2" xfId="4113"/>
    <cellStyle name="Примечание 1 9 2 3" xfId="4114"/>
    <cellStyle name="Примечание 1 9 3" xfId="2729"/>
    <cellStyle name="Примечание 1 9 3 2" xfId="4115"/>
    <cellStyle name="Примечание 1 9 4" xfId="4116"/>
    <cellStyle name="Примечание 10" xfId="1899"/>
    <cellStyle name="Примечание 10 2" xfId="1900"/>
    <cellStyle name="Примечание 10 2 2" xfId="2732"/>
    <cellStyle name="Примечание 10 2 2 2" xfId="4117"/>
    <cellStyle name="Примечание 10 2 3" xfId="4118"/>
    <cellStyle name="Примечание 10 3" xfId="2731"/>
    <cellStyle name="Примечание 10 3 2" xfId="4119"/>
    <cellStyle name="Примечание 10 4" xfId="4120"/>
    <cellStyle name="Примечание 11" xfId="1901"/>
    <cellStyle name="Примечание 11 2" xfId="1902"/>
    <cellStyle name="Примечание 11 2 2" xfId="2734"/>
    <cellStyle name="Примечание 11 2 2 2" xfId="4121"/>
    <cellStyle name="Примечание 11 2 3" xfId="4122"/>
    <cellStyle name="Примечание 11 3" xfId="2733"/>
    <cellStyle name="Примечание 11 3 2" xfId="4123"/>
    <cellStyle name="Примечание 11 4" xfId="4124"/>
    <cellStyle name="Примечание 12" xfId="1903"/>
    <cellStyle name="Примечание 12 2" xfId="2735"/>
    <cellStyle name="Примечание 12 2 2" xfId="4125"/>
    <cellStyle name="Примечание 12 3" xfId="4126"/>
    <cellStyle name="Примечание 13" xfId="4375"/>
    <cellStyle name="Примечание 14" xfId="4376"/>
    <cellStyle name="Примечание 2" xfId="1904"/>
    <cellStyle name="Примечание 2 2" xfId="1905"/>
    <cellStyle name="Примечание 2 2 2" xfId="2737"/>
    <cellStyle name="Примечание 2 2 2 2" xfId="4127"/>
    <cellStyle name="Примечание 2 2 3" xfId="4128"/>
    <cellStyle name="Примечание 2 3" xfId="2736"/>
    <cellStyle name="Примечание 2 3 2" xfId="4129"/>
    <cellStyle name="Примечание 2 4" xfId="4130"/>
    <cellStyle name="Примечание 2_загрузка по периодам" xfId="1906"/>
    <cellStyle name="Примечание 3" xfId="1907"/>
    <cellStyle name="Примечание 3 2" xfId="1908"/>
    <cellStyle name="Примечание 3 2 2" xfId="2739"/>
    <cellStyle name="Примечание 3 2 2 2" xfId="4131"/>
    <cellStyle name="Примечание 3 2 3" xfId="4132"/>
    <cellStyle name="Примечание 3 3" xfId="2738"/>
    <cellStyle name="Примечание 3 3 2" xfId="4133"/>
    <cellStyle name="Примечание 3 4" xfId="4134"/>
    <cellStyle name="Примечание 4" xfId="1909"/>
    <cellStyle name="Примечание 4 2" xfId="1910"/>
    <cellStyle name="Примечание 4 2 2" xfId="2741"/>
    <cellStyle name="Примечание 4 2 2 2" xfId="4135"/>
    <cellStyle name="Примечание 4 2 3" xfId="4136"/>
    <cellStyle name="Примечание 4 3" xfId="2740"/>
    <cellStyle name="Примечание 4 3 2" xfId="4137"/>
    <cellStyle name="Примечание 4 4" xfId="4138"/>
    <cellStyle name="Примечание 5" xfId="1911"/>
    <cellStyle name="Примечание 5 2" xfId="1912"/>
    <cellStyle name="Примечание 5 2 2" xfId="2743"/>
    <cellStyle name="Примечание 5 2 2 2" xfId="4139"/>
    <cellStyle name="Примечание 5 2 3" xfId="4140"/>
    <cellStyle name="Примечание 5 3" xfId="2742"/>
    <cellStyle name="Примечание 5 3 2" xfId="4141"/>
    <cellStyle name="Примечание 5 4" xfId="4142"/>
    <cellStyle name="Примечание 6" xfId="1913"/>
    <cellStyle name="Примечание 6 2" xfId="1914"/>
    <cellStyle name="Примечание 6 2 2" xfId="2745"/>
    <cellStyle name="Примечание 6 2 2 2" xfId="4143"/>
    <cellStyle name="Примечание 6 2 3" xfId="4144"/>
    <cellStyle name="Примечание 6 3" xfId="2744"/>
    <cellStyle name="Примечание 6 3 2" xfId="4145"/>
    <cellStyle name="Примечание 6 4" xfId="4146"/>
    <cellStyle name="Примечание 7" xfId="1915"/>
    <cellStyle name="Примечание 7 2" xfId="1916"/>
    <cellStyle name="Примечание 7 2 2" xfId="2747"/>
    <cellStyle name="Примечание 7 2 2 2" xfId="4147"/>
    <cellStyle name="Примечание 7 2 3" xfId="4148"/>
    <cellStyle name="Примечание 7 3" xfId="2746"/>
    <cellStyle name="Примечание 7 3 2" xfId="4149"/>
    <cellStyle name="Примечание 7 4" xfId="4150"/>
    <cellStyle name="Примечание 8" xfId="1917"/>
    <cellStyle name="Примечание 8 2" xfId="1918"/>
    <cellStyle name="Примечание 8 2 2" xfId="2749"/>
    <cellStyle name="Примечание 8 2 2 2" xfId="4151"/>
    <cellStyle name="Примечание 8 2 3" xfId="4152"/>
    <cellStyle name="Примечание 8 3" xfId="2748"/>
    <cellStyle name="Примечание 8 3 2" xfId="4153"/>
    <cellStyle name="Примечание 8 4" xfId="4154"/>
    <cellStyle name="Примечание 9" xfId="1919"/>
    <cellStyle name="Примечание 9 2" xfId="1920"/>
    <cellStyle name="Примечание 9 2 2" xfId="2751"/>
    <cellStyle name="Примечание 9 2 2 2" xfId="4155"/>
    <cellStyle name="Примечание 9 2 3" xfId="4156"/>
    <cellStyle name="Примечание 9 3" xfId="2750"/>
    <cellStyle name="Примечание 9 3 2" xfId="4157"/>
    <cellStyle name="Примечание 9 4" xfId="4158"/>
    <cellStyle name="Процентный 2" xfId="1921"/>
    <cellStyle name="Процентный 2 2" xfId="1922"/>
    <cellStyle name="Процентный 2 2 2" xfId="1923"/>
    <cellStyle name="Процентный 2 2 2 2" xfId="2753"/>
    <cellStyle name="Процентный 2 2 2 2 2" xfId="4159"/>
    <cellStyle name="Процентный 2 2 2 3" xfId="4160"/>
    <cellStyle name="Процентный 2 2 3" xfId="4377"/>
    <cellStyle name="Процентный 2 3" xfId="1924"/>
    <cellStyle name="Процентный 2 3 2" xfId="2754"/>
    <cellStyle name="Процентный 2 3 2 2" xfId="2779"/>
    <cellStyle name="Процентный 2 3 3" xfId="4161"/>
    <cellStyle name="Процентный 2 4" xfId="1925"/>
    <cellStyle name="Процентный 2 4 2" xfId="2755"/>
    <cellStyle name="Процентный 2 4 2 2" xfId="4162"/>
    <cellStyle name="Процентный 2 4 3" xfId="4163"/>
    <cellStyle name="Процентный 2 5" xfId="1926"/>
    <cellStyle name="Процентный 2 5 2" xfId="4164"/>
    <cellStyle name="Процентный 2 6" xfId="4165"/>
    <cellStyle name="Процентный 2_1-фб_нов_вн  обор  20111028 - копия" xfId="1927"/>
    <cellStyle name="Процентный 3" xfId="1928"/>
    <cellStyle name="Процентный 3 2" xfId="1929"/>
    <cellStyle name="Процентный 3 2 2" xfId="2757"/>
    <cellStyle name="Процентный 3 2 2 2" xfId="4166"/>
    <cellStyle name="Процентный 3 2 3" xfId="4167"/>
    <cellStyle name="Процентный 3 3" xfId="2756"/>
    <cellStyle name="Процентный 3 3 2" xfId="4168"/>
    <cellStyle name="Процентный 3 4" xfId="4169"/>
    <cellStyle name="Процентный 4" xfId="1930"/>
    <cellStyle name="Процентный 4 2" xfId="4378"/>
    <cellStyle name="Процентный 5" xfId="1931"/>
    <cellStyle name="Процентный 5 2" xfId="2758"/>
    <cellStyle name="Процентный 5 2 2" xfId="4170"/>
    <cellStyle name="Процентный 5 3" xfId="4171"/>
    <cellStyle name="Процентный 6" xfId="2752"/>
    <cellStyle name="Процентный 7" xfId="2706"/>
    <cellStyle name="Процентный 7 2" xfId="2780"/>
    <cellStyle name="Процентный 8" xfId="2773"/>
    <cellStyle name="Процентный 9" xfId="4204"/>
    <cellStyle name="Связанная ячейка 1" xfId="1932"/>
    <cellStyle name="Связанная ячейка 1 1" xfId="1933"/>
    <cellStyle name="Связанная ячейка 1 1 2" xfId="1934"/>
    <cellStyle name="Связанная ячейка 1 10" xfId="1935"/>
    <cellStyle name="Связанная ячейка 1 10 2" xfId="1936"/>
    <cellStyle name="Связанная ячейка 1 11" xfId="1937"/>
    <cellStyle name="Связанная ячейка 1 11 2" xfId="1938"/>
    <cellStyle name="Связанная ячейка 1 12" xfId="1939"/>
    <cellStyle name="Связанная ячейка 1 2" xfId="1940"/>
    <cellStyle name="Связанная ячейка 1 2 2" xfId="1941"/>
    <cellStyle name="Связанная ячейка 1 3" xfId="1942"/>
    <cellStyle name="Связанная ячейка 1 3 2" xfId="1943"/>
    <cellStyle name="Связанная ячейка 1 4" xfId="1944"/>
    <cellStyle name="Связанная ячейка 1 4 2" xfId="1945"/>
    <cellStyle name="Связанная ячейка 1 5" xfId="1946"/>
    <cellStyle name="Связанная ячейка 1 5 2" xfId="1947"/>
    <cellStyle name="Связанная ячейка 1 6" xfId="1948"/>
    <cellStyle name="Связанная ячейка 1 6 2" xfId="1949"/>
    <cellStyle name="Связанная ячейка 1 7" xfId="1950"/>
    <cellStyle name="Связанная ячейка 1 7 2" xfId="1951"/>
    <cellStyle name="Связанная ячейка 1 8" xfId="1952"/>
    <cellStyle name="Связанная ячейка 1 8 2" xfId="1953"/>
    <cellStyle name="Связанная ячейка 1 9" xfId="1954"/>
    <cellStyle name="Связанная ячейка 1 9 2" xfId="1955"/>
    <cellStyle name="Связанная ячейка 10" xfId="1956"/>
    <cellStyle name="Связанная ячейка 10 2" xfId="1957"/>
    <cellStyle name="Связанная ячейка 11" xfId="1958"/>
    <cellStyle name="Связанная ячейка 11 2" xfId="1959"/>
    <cellStyle name="Связанная ячейка 12" xfId="1960"/>
    <cellStyle name="Связанная ячейка 13" xfId="4379"/>
    <cellStyle name="Связанная ячейка 14" xfId="4380"/>
    <cellStyle name="Связанная ячейка 2" xfId="1961"/>
    <cellStyle name="Связанная ячейка 2 2" xfId="1962"/>
    <cellStyle name="Связанная ячейка 2 3" xfId="4381"/>
    <cellStyle name="Связанная ячейка 2_загрузка по периодам" xfId="1963"/>
    <cellStyle name="Связанная ячейка 3" xfId="1964"/>
    <cellStyle name="Связанная ячейка 3 2" xfId="1965"/>
    <cellStyle name="Связанная ячейка 4" xfId="1966"/>
    <cellStyle name="Связанная ячейка 4 2" xfId="1967"/>
    <cellStyle name="Связанная ячейка 5" xfId="1968"/>
    <cellStyle name="Связанная ячейка 5 2" xfId="1969"/>
    <cellStyle name="Связанная ячейка 6" xfId="1970"/>
    <cellStyle name="Связанная ячейка 6 2" xfId="1971"/>
    <cellStyle name="Связанная ячейка 7" xfId="1972"/>
    <cellStyle name="Связанная ячейка 7 2" xfId="1973"/>
    <cellStyle name="Связанная ячейка 8" xfId="1974"/>
    <cellStyle name="Связанная ячейка 8 2" xfId="1975"/>
    <cellStyle name="Связанная ячейка 9" xfId="1976"/>
    <cellStyle name="Связанная ячейка 9 2" xfId="1977"/>
    <cellStyle name="Текст предупреждения 1" xfId="1978"/>
    <cellStyle name="Текст предупреждения 1 1" xfId="1979"/>
    <cellStyle name="Текст предупреждения 1 1 2" xfId="1980"/>
    <cellStyle name="Текст предупреждения 1 10" xfId="1981"/>
    <cellStyle name="Текст предупреждения 1 10 2" xfId="1982"/>
    <cellStyle name="Текст предупреждения 1 11" xfId="1983"/>
    <cellStyle name="Текст предупреждения 1 11 2" xfId="1984"/>
    <cellStyle name="Текст предупреждения 1 12" xfId="1985"/>
    <cellStyle name="Текст предупреждения 1 2" xfId="1986"/>
    <cellStyle name="Текст предупреждения 1 2 2" xfId="1987"/>
    <cellStyle name="Текст предупреждения 1 3" xfId="1988"/>
    <cellStyle name="Текст предупреждения 1 3 2" xfId="1989"/>
    <cellStyle name="Текст предупреждения 1 4" xfId="1990"/>
    <cellStyle name="Текст предупреждения 1 4 2" xfId="1991"/>
    <cellStyle name="Текст предупреждения 1 5" xfId="1992"/>
    <cellStyle name="Текст предупреждения 1 5 2" xfId="1993"/>
    <cellStyle name="Текст предупреждения 1 6" xfId="1994"/>
    <cellStyle name="Текст предупреждения 1 6 2" xfId="1995"/>
    <cellStyle name="Текст предупреждения 1 7" xfId="1996"/>
    <cellStyle name="Текст предупреждения 1 7 2" xfId="1997"/>
    <cellStyle name="Текст предупреждения 1 8" xfId="1998"/>
    <cellStyle name="Текст предупреждения 1 8 2" xfId="1999"/>
    <cellStyle name="Текст предупреждения 1 9" xfId="2000"/>
    <cellStyle name="Текст предупреждения 1 9 2" xfId="2001"/>
    <cellStyle name="Текст предупреждения 10" xfId="2002"/>
    <cellStyle name="Текст предупреждения 10 2" xfId="2003"/>
    <cellStyle name="Текст предупреждения 11" xfId="2004"/>
    <cellStyle name="Текст предупреждения 11 2" xfId="2005"/>
    <cellStyle name="Текст предупреждения 12" xfId="2006"/>
    <cellStyle name="Текст предупреждения 13" xfId="4382"/>
    <cellStyle name="Текст предупреждения 14" xfId="4383"/>
    <cellStyle name="Текст предупреждения 2" xfId="2007"/>
    <cellStyle name="Текст предупреждения 2 2" xfId="2008"/>
    <cellStyle name="Текст предупреждения 2 3" xfId="4384"/>
    <cellStyle name="Текст предупреждения 2_загрузка по периодам" xfId="2009"/>
    <cellStyle name="Текст предупреждения 3" xfId="2010"/>
    <cellStyle name="Текст предупреждения 3 2" xfId="2011"/>
    <cellStyle name="Текст предупреждения 4" xfId="2012"/>
    <cellStyle name="Текст предупреждения 4 2" xfId="2013"/>
    <cellStyle name="Текст предупреждения 5" xfId="2014"/>
    <cellStyle name="Текст предупреждения 5 2" xfId="2015"/>
    <cellStyle name="Текст предупреждения 6" xfId="2016"/>
    <cellStyle name="Текст предупреждения 6 2" xfId="2017"/>
    <cellStyle name="Текст предупреждения 7" xfId="2018"/>
    <cellStyle name="Текст предупреждения 7 2" xfId="2019"/>
    <cellStyle name="Текст предупреждения 8" xfId="2020"/>
    <cellStyle name="Текст предупреждения 8 2" xfId="2021"/>
    <cellStyle name="Текст предупреждения 9" xfId="2022"/>
    <cellStyle name="Текст предупреждения 9 2" xfId="2023"/>
    <cellStyle name="Финансовый [0] 2" xfId="2024"/>
    <cellStyle name="Финансовый [0] 2 2" xfId="2025"/>
    <cellStyle name="Финансовый [0] 2 2 2" xfId="2759"/>
    <cellStyle name="Финансовый [0] 2 2 2 2" xfId="4172"/>
    <cellStyle name="Финансовый [0] 2 2 3" xfId="4173"/>
    <cellStyle name="Финансовый [0] 2 3" xfId="4174"/>
    <cellStyle name="Финансовый [0] 3" xfId="2026"/>
    <cellStyle name="Финансовый [0] 3 2" xfId="2760"/>
    <cellStyle name="Финансовый [0] 3 2 2" xfId="4175"/>
    <cellStyle name="Финансовый [0] 3 3" xfId="4176"/>
    <cellStyle name="Финансовый 10" xfId="2777"/>
    <cellStyle name="Финансовый 2" xfId="2027"/>
    <cellStyle name="Финансовый 2 2" xfId="2028"/>
    <cellStyle name="Финансовый 2 2 2" xfId="2029"/>
    <cellStyle name="Финансовый 2 2 2 2" xfId="2762"/>
    <cellStyle name="Финансовый 2 2 2 2 2" xfId="4177"/>
    <cellStyle name="Финансовый 2 2 2 3" xfId="4178"/>
    <cellStyle name="Финансовый 2 2 3" xfId="4179"/>
    <cellStyle name="Финансовый 2 3" xfId="2030"/>
    <cellStyle name="Финансовый 2 3 2" xfId="2763"/>
    <cellStyle name="Финансовый 2 3 2 2" xfId="4180"/>
    <cellStyle name="Финансовый 2 3 3" xfId="4181"/>
    <cellStyle name="Финансовый 2 4" xfId="2031"/>
    <cellStyle name="Финансовый 2 4 2" xfId="2764"/>
    <cellStyle name="Финансовый 2 4 2 2" xfId="4182"/>
    <cellStyle name="Финансовый 2 4 3" xfId="4183"/>
    <cellStyle name="Финансовый 2 5" xfId="2761"/>
    <cellStyle name="Финансовый 2 5 2" xfId="4184"/>
    <cellStyle name="Финансовый 2 6" xfId="4185"/>
    <cellStyle name="Финансовый 2_1-фб_нов_вн  обор  20111028 - копия" xfId="2032"/>
    <cellStyle name="Финансовый 3" xfId="2033"/>
    <cellStyle name="Финансовый 3 2" xfId="2034"/>
    <cellStyle name="Финансовый 3 2 2" xfId="2035"/>
    <cellStyle name="Финансовый 3 2 2 2" xfId="2767"/>
    <cellStyle name="Финансовый 3 2 2 2 2" xfId="4186"/>
    <cellStyle name="Финансовый 3 2 2 3" xfId="4187"/>
    <cellStyle name="Финансовый 3 2 3" xfId="2766"/>
    <cellStyle name="Финансовый 3 2 3 2" xfId="4188"/>
    <cellStyle name="Финансовый 3 2 4" xfId="4189"/>
    <cellStyle name="Финансовый 3 3" xfId="2036"/>
    <cellStyle name="Финансовый 3 3 2" xfId="2768"/>
    <cellStyle name="Финансовый 3 3 2 2" xfId="4190"/>
    <cellStyle name="Финансовый 3 3 3" xfId="4191"/>
    <cellStyle name="Финансовый 3 4" xfId="2037"/>
    <cellStyle name="Финансовый 3 4 2" xfId="2769"/>
    <cellStyle name="Финансовый 3 4 2 2" xfId="4192"/>
    <cellStyle name="Финансовый 3 4 3" xfId="4193"/>
    <cellStyle name="Финансовый 3 5" xfId="2038"/>
    <cellStyle name="Финансовый 3 5 2" xfId="2770"/>
    <cellStyle name="Финансовый 3 5 2 2" xfId="4194"/>
    <cellStyle name="Финансовый 3 5 3" xfId="4195"/>
    <cellStyle name="Финансовый 3 6" xfId="2765"/>
    <cellStyle name="Финансовый 3 6 2" xfId="4196"/>
    <cellStyle name="Финансовый 3 7" xfId="4197"/>
    <cellStyle name="Финансовый 3_1-фб_нов_вн  обор  20111028 - копия" xfId="2039"/>
    <cellStyle name="Финансовый 4" xfId="2040"/>
    <cellStyle name="Финансовый 4 2" xfId="2771"/>
    <cellStyle name="Финансовый 4 2 2" xfId="4198"/>
    <cellStyle name="Финансовый 4 3" xfId="4199"/>
    <cellStyle name="Финансовый 5" xfId="2041"/>
    <cellStyle name="Финансовый 6" xfId="2775"/>
    <cellStyle name="Финансовый 6 2" xfId="4200"/>
    <cellStyle name="Финансовый 6 3" xfId="4385"/>
    <cellStyle name="Финансовый 7" xfId="2776"/>
    <cellStyle name="Финансовый 8" xfId="4201"/>
    <cellStyle name="Финансовый 9" xfId="4202"/>
    <cellStyle name="Хороший 1" xfId="2042"/>
    <cellStyle name="Хороший 1 1" xfId="2043"/>
    <cellStyle name="Хороший 1 1 2" xfId="2044"/>
    <cellStyle name="Хороший 1 10" xfId="2045"/>
    <cellStyle name="Хороший 1 10 2" xfId="2046"/>
    <cellStyle name="Хороший 1 11" xfId="2047"/>
    <cellStyle name="Хороший 1 11 2" xfId="2048"/>
    <cellStyle name="Хороший 1 12" xfId="2049"/>
    <cellStyle name="Хороший 1 2" xfId="2050"/>
    <cellStyle name="Хороший 1 2 2" xfId="2051"/>
    <cellStyle name="Хороший 1 3" xfId="2052"/>
    <cellStyle name="Хороший 1 3 2" xfId="2053"/>
    <cellStyle name="Хороший 1 4" xfId="2054"/>
    <cellStyle name="Хороший 1 4 2" xfId="2055"/>
    <cellStyle name="Хороший 1 5" xfId="2056"/>
    <cellStyle name="Хороший 1 5 2" xfId="2057"/>
    <cellStyle name="Хороший 1 6" xfId="2058"/>
    <cellStyle name="Хороший 1 6 2" xfId="2059"/>
    <cellStyle name="Хороший 1 7" xfId="2060"/>
    <cellStyle name="Хороший 1 7 2" xfId="2061"/>
    <cellStyle name="Хороший 1 8" xfId="2062"/>
    <cellStyle name="Хороший 1 8 2" xfId="2063"/>
    <cellStyle name="Хороший 1 9" xfId="2064"/>
    <cellStyle name="Хороший 1 9 2" xfId="2065"/>
    <cellStyle name="Хороший 10" xfId="2066"/>
    <cellStyle name="Хороший 10 2" xfId="2067"/>
    <cellStyle name="Хороший 11" xfId="2068"/>
    <cellStyle name="Хороший 11 2" xfId="2069"/>
    <cellStyle name="Хороший 12" xfId="2070"/>
    <cellStyle name="Хороший 13" xfId="4386"/>
    <cellStyle name="Хороший 14" xfId="4387"/>
    <cellStyle name="Хороший 2" xfId="2071"/>
    <cellStyle name="Хороший 2 2" xfId="2072"/>
    <cellStyle name="Хороший 2 3" xfId="4388"/>
    <cellStyle name="Хороший 2_загрузка по периодам" xfId="2073"/>
    <cellStyle name="Хороший 3" xfId="2074"/>
    <cellStyle name="Хороший 3 2" xfId="2075"/>
    <cellStyle name="Хороший 4" xfId="2076"/>
    <cellStyle name="Хороший 4 2" xfId="2077"/>
    <cellStyle name="Хороший 5" xfId="2078"/>
    <cellStyle name="Хороший 5 2" xfId="2079"/>
    <cellStyle name="Хороший 6" xfId="2080"/>
    <cellStyle name="Хороший 6 2" xfId="2081"/>
    <cellStyle name="Хороший 7" xfId="2082"/>
    <cellStyle name="Хороший 7 2" xfId="2083"/>
    <cellStyle name="Хороший 8" xfId="2084"/>
    <cellStyle name="Хороший 8 2" xfId="2085"/>
    <cellStyle name="Хороший 9" xfId="2086"/>
    <cellStyle name="Хороший 9 2" xfId="2087"/>
  </cellStyles>
  <dxfs count="0"/>
  <tableStyles count="0" defaultTableStyle="TableStyleMedium2" defaultPivotStyle="PivotStyleLight16"/>
  <colors>
    <mruColors>
      <color rgb="FFFF66FF"/>
      <color rgb="FFCCFFCC"/>
      <color rgb="FFCCFF99"/>
      <color rgb="FFFFFFCC"/>
      <color rgb="FF99FFCC"/>
      <color rgb="FFCC99FF"/>
      <color rgb="FF00FFCC"/>
      <color rgb="FFFFFF99"/>
      <color rgb="FFFFCC66"/>
      <color rgb="FFE7FF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01\accountall$\&#1069;&#1082;&#1086;&#1085;&#1086;&#1084;&#1080;&#1095;&#1077;&#1089;&#1082;&#1072;&#1103;%20&#1088;&#1072;&#1073;&#1086;&#1090;&#1072;\2015%20&#1075;&#1086;&#1076;\&#1041;&#1102;&#1076;&#1078;&#1077;&#1090;&#1086;&#1088;&#1086;&#1074;&#1072;&#1085;&#1080;&#1077;\2015-05\&#1041;&#1044;&#1056;_&#1040;&#1085;&#1076;&#1078;&#1080;&#1077;&#1074;&#1089;&#1082;&#1086;&#1075;&#1086;%202015-05-27%20c%20&#1091;&#1095;&#1077;&#1090;&#1086;&#1084;%20&#1087;&#1077;&#1088;&#1077;&#1088;&#1072;&#1089;&#1087;&#1088;&#1077;&#1076;&#1077;&#1083;&#1077;&#1085;&#1080;&#1103;%20&#1087;&#1088;&#1077;&#1084;&#1080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/&#1052;&#1086;&#1080;%20&#1076;&#1086;&#1082;&#1091;&#1084;&#1077;&#1085;&#1090;&#1099;/&#1056;&#1045;&#1047;&#1045;&#1056;&#1042;&#1053;&#1040;&#1071;%20&#1050;&#1054;&#1055;&#1048;&#1071;/&#1045;&#1078;&#1077;&#1084;&#1077;&#1089;&#1103;&#1095;&#1085;&#1072;&#1103;%20&#1086;&#1090;&#1095;&#1077;&#1090;&#1085;&#1086;&#1089;&#1090;&#1100;%202012%20&#1075;/&#1059;&#1090;&#1074;&#1077;&#1088;&#1078;&#1076;&#1077;&#1085;&#1080;&#1077;%20&#1092;&#1086;&#1088;&#1084;%20&#1086;&#1090;&#1095;&#1077;&#1090;&#1085;&#1086;&#1089;&#1090;&#1080;/&#1059;&#1090;&#1074;&#1077;&#1088;&#1078;&#1076;&#1077;&#1085;&#1080;&#1077;%20&#1092;&#1086;&#1088;&#1084;%20&#1086;&#1090;&#1095;&#1077;&#1090;&#1085;&#1086;&#1089;&#1090;&#1080;/&#1054;&#1090;&#1095;&#1077;&#1090;&#1085;&#1086;&#1089;&#1090;&#1100;_2012_&#1092;&#1086;&#1088;&#1084;&#1099;%2022/&#1054;&#1090;&#1095;&#1077;&#1090;&#1085;&#1086;&#1089;&#1090;&#1100;_2012_&#1092;&#1086;&#1088;&#1084;&#1099;%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6;&#1086;&#1082;&#1091;&#1084;&#1077;&#1085;&#1090;&#1099;\Documents%20and%20Settings\Admin\&#1052;&#1086;&#1080;%20&#1076;&#1086;&#1082;&#1091;&#1084;&#1077;&#1085;&#1090;&#1099;\&#1056;&#1045;&#1047;&#1045;&#1056;&#1042;&#1053;&#1040;&#1071;%20&#1050;&#1054;&#1055;&#1048;&#1071;\&#1045;&#1078;&#1077;&#1084;&#1077;&#1089;&#1103;&#1095;&#1085;&#1072;&#1103;%20&#1086;&#1090;&#1095;&#1077;&#1090;&#1085;&#1086;&#1089;&#1090;&#1100;%202012%20&#1075;\&#1059;&#1090;&#1074;&#1077;&#1088;&#1078;&#1076;&#1077;&#1085;&#1080;&#1077;%20&#1092;&#1086;&#1088;&#1084;%20&#1086;&#1090;&#1095;&#1077;&#1090;&#1085;&#1086;&#1089;&#1090;&#1080;\&#1059;&#1090;&#1074;&#1077;&#1088;&#1078;&#1076;&#1077;&#1085;&#1080;&#1077;%20&#1092;&#1086;&#1088;&#1084;%20&#1086;&#1090;&#1095;&#1077;&#1090;&#1085;&#1086;&#1089;&#1090;&#1080;\&#1054;&#1090;&#1095;&#1077;&#1090;&#1085;&#1086;&#1089;&#1090;&#1100;_2012_&#1092;&#1086;&#1088;&#1084;&#1099;%2022\&#1054;&#1090;&#1095;&#1077;&#1090;&#1085;&#1086;&#1089;&#1090;&#1100;_2012_&#1092;&#1086;&#1088;&#1084;&#1099;%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s\naumova_vd\AppData\Local\Microsoft\Windows\Temporary%20Internet%20Files\Content.Outlook\G3PL42F8\&#1041;&#1044;&#1056;_&#1040;&#1085;&#1076;&#1078;&#1080;&#1077;&#1074;&#1089;&#1082;&#1086;&#1075;&#1086;_&#1092;&#1086;&#1088;&#1084;&#1072;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83;&#1100;&#1103;/AppData/Local/Microsoft/Windows/Temporary%20Internet%20Files/Content.Outlook/0XVV7D0X/&#1042;&#1080;&#1082;&#1090;&#1086;&#1088;&#1080;&#1103;%202012-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6;&#1086;&#1082;&#1091;&#1084;&#1077;&#1085;&#1090;&#1099;\Users\&#1048;&#1083;&#1100;&#1103;\AppData\Local\Microsoft\Windows\Temporary%20Internet%20Files\Content.Outlook\0XVV7D0X\&#1042;&#1080;&#1082;&#1090;&#1086;&#1088;&#1080;&#1103;%202012-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s\IsaevaIV\Downloads\&#1041;&#1044;&#1056;_&#1040;&#1085;&#1076;&#1078;&#1080;&#1077;&#1074;&#1089;&#1082;&#1086;&#1075;&#1086;_&#1092;&#1086;&#1088;&#1084;&#1072;%2020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rykina_js/Desktop/&#1087;&#1083;&#1072;&#1085;&#1080;&#1088;&#1086;&#1074;&#1072;&#1085;&#1080;&#1077;/1.%20&#1055;&#1056;&#1054;&#1058;&#1054;&#1050;&#1054;&#1051;&#1067;/&#1094;&#1077;&#1085;&#1099;%20&#1089;%2015.06.2020/&#1050;&#1086;&#1087;&#1080;&#1103;%20&#1042;&#1080;&#1082;&#1090;&#1086;&#1088;&#1080;&#1103;%20(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ерка ист"/>
      <sheetName val="2015  измененный справочник"/>
      <sheetName val="справочники"/>
      <sheetName val="комм цены 2015 и 2014"/>
      <sheetName val="Б_Маржа ч1"/>
      <sheetName val="Б_Маржа ч2"/>
      <sheetName val="2015 БДР_ЛПУ"/>
      <sheetName val="2015 БДР_ЦФО СВОД"/>
      <sheetName val="Б_ развертыв. коек"/>
      <sheetName val="Б_каналы продаж"/>
      <sheetName val="Б_программы проживания"/>
      <sheetName val="Б_загрузки фонда"/>
      <sheetName val="Б_продукты_питания"/>
      <sheetName val="ФОТ_Ночные"/>
      <sheetName val="Б_Коммуналка"/>
      <sheetName val="ФОТ_Праздничные"/>
      <sheetName val="Б_ФОТ ЦФО "/>
      <sheetName val="ФОТ База данных"/>
      <sheetName val="ШР ЛПУ"/>
      <sheetName val="ШР ЛПУ 2014"/>
      <sheetName val="подготовка кадров"/>
      <sheetName val="расшифровка статей"/>
      <sheetName val="ЦФО 1"/>
      <sheetName val="ЦФО 2"/>
      <sheetName val="ЦФО 3"/>
      <sheetName val="ЦФО 4"/>
      <sheetName val="ЦФО 5"/>
      <sheetName val="ЦФО 6"/>
      <sheetName val="ЦФО 7"/>
      <sheetName val="ЦФО 8"/>
      <sheetName val="ЦФО 9"/>
      <sheetName val="ЦФО 10"/>
      <sheetName val="БДДС"/>
      <sheetName val="И_БДР и БДДС сопоставление"/>
      <sheetName val="И_анализ ИФМ"/>
      <sheetName val="И_ сравнение ИФМ и факт баланса"/>
      <sheetName val="Проверка БДР по ЦФО"/>
    </sheetNames>
    <sheetDataSet>
      <sheetData sheetId="0"/>
      <sheetData sheetId="1"/>
      <sheetData sheetId="2">
        <row r="4">
          <cell r="B4" t="str">
            <v>Административные подразделения</v>
          </cell>
        </row>
        <row r="5">
          <cell r="B5" t="str">
            <v xml:space="preserve">Коммерческая служба </v>
          </cell>
        </row>
        <row r="6">
          <cell r="B6" t="str">
            <v>Учебно - воспитательное отделение</v>
          </cell>
        </row>
        <row r="7">
          <cell r="B7" t="str">
            <v>Медицинская служба</v>
          </cell>
        </row>
        <row r="8">
          <cell r="B8" t="str">
            <v>Административно - хозяйственная служба</v>
          </cell>
        </row>
        <row r="9">
          <cell r="B9" t="str">
            <v>Служба питания</v>
          </cell>
        </row>
        <row r="10">
          <cell r="B10" t="str">
            <v>Служба организации досуга и развлечений</v>
          </cell>
        </row>
        <row r="11">
          <cell r="B11" t="str">
            <v>Инженерно – эксплуатационная служба</v>
          </cell>
        </row>
        <row r="12">
          <cell r="B12" t="str">
            <v>Транспортная служба</v>
          </cell>
        </row>
        <row r="13">
          <cell r="B13" t="str">
            <v>Отдел благоустройства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ини-методичка"/>
      <sheetName val="структура книги"/>
      <sheetName val="справочники"/>
      <sheetName val="Период"/>
      <sheetName val="УП 2012 и планирование"/>
      <sheetName val="КПЭ"/>
      <sheetName val="БДР_ЛПУ"/>
      <sheetName val="ОДР_ЛПУ"/>
      <sheetName val="Б_ФОТ ЛПУ"/>
      <sheetName val="ШР ЛПУ"/>
      <sheetName val="ФОТ ЛПУ База данных"/>
      <sheetName val="ФОТ_Ночные"/>
      <sheetName val="ФОТ_Праздничные"/>
      <sheetName val="Б_продукты_питания"/>
      <sheetName val="развертыв. коек"/>
      <sheetName val="Б_загрузки фонда"/>
      <sheetName val="Б_каналы продаж"/>
      <sheetName val="Б_Коммуналка"/>
      <sheetName val="Б_ОС"/>
      <sheetName val="Ф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AP2">
            <v>1</v>
          </cell>
        </row>
        <row r="3">
          <cell r="AP3">
            <v>0</v>
          </cell>
        </row>
        <row r="5">
          <cell r="C5" t="str">
            <v>Медицинское оборудование/инвентарь, кроме лабораторного</v>
          </cell>
        </row>
        <row r="6">
          <cell r="C6" t="str">
            <v>Лабораторное оборудование/инвентарь</v>
          </cell>
        </row>
        <row r="7">
          <cell r="C7" t="str">
            <v xml:space="preserve">Технологическое оборудование </v>
          </cell>
        </row>
        <row r="8">
          <cell r="C8" t="str">
            <v>Инженерно-техническое оборудование</v>
          </cell>
        </row>
        <row r="9">
          <cell r="C9" t="str">
            <v>Сантехнические изделия</v>
          </cell>
        </row>
        <row r="10">
          <cell r="C10" t="str">
            <v>Спортивно-досуговый оборудование/инвентарь</v>
          </cell>
        </row>
        <row r="11">
          <cell r="C11" t="str">
            <v>Бытовая техника, электротовары и художественные изделия для номеров и общественных зон</v>
          </cell>
        </row>
        <row r="12">
          <cell r="C12" t="str">
            <v>Мягкий инвентарь и текстиль</v>
          </cell>
        </row>
        <row r="13">
          <cell r="C13" t="str">
            <v>Мебель и ковровые изделия</v>
          </cell>
        </row>
        <row r="14">
          <cell r="C14" t="str">
            <v>Кухонная посуда, инвентарь, столовая посуда</v>
          </cell>
        </row>
        <row r="15">
          <cell r="C15" t="str">
            <v>Орг.техника, компьютерное оборудование, средства коммуникации и телефонной связи</v>
          </cell>
        </row>
        <row r="16">
          <cell r="C16" t="str">
            <v>Спецодежда и инструменты</v>
          </cell>
        </row>
        <row r="17">
          <cell r="C17" t="str">
            <v>Автотранспорт</v>
          </cell>
        </row>
        <row r="18">
          <cell r="C18" t="str">
            <v>Прочие МБП и ОС</v>
          </cell>
          <cell r="E18" t="str">
            <v>Себестоимость</v>
          </cell>
        </row>
        <row r="19">
          <cell r="E19" t="str">
            <v>Кап вложения</v>
          </cell>
        </row>
      </sheetData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ини-методичка"/>
      <sheetName val="структура книги"/>
      <sheetName val="справочники"/>
      <sheetName val="Период"/>
      <sheetName val="УП 2012 и планирование"/>
      <sheetName val="КПЭ"/>
      <sheetName val="БДР_ЛПУ"/>
      <sheetName val="ОДР_ЛПУ"/>
      <sheetName val="Б_ФОТ ЛПУ"/>
      <sheetName val="ШР ЛПУ"/>
      <sheetName val="ФОТ ЛПУ База данных"/>
      <sheetName val="ФОТ_Ночные"/>
      <sheetName val="ФОТ_Праздничные"/>
      <sheetName val="Б_продукты_питания"/>
      <sheetName val="развертыв. коек"/>
      <sheetName val="Б_загрузки фонда"/>
      <sheetName val="Б_каналы продаж"/>
      <sheetName val="Б_Коммуналка"/>
      <sheetName val="Б_ОС"/>
      <sheetName val="Ф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AP2">
            <v>1</v>
          </cell>
        </row>
        <row r="3">
          <cell r="AP3">
            <v>0</v>
          </cell>
        </row>
        <row r="5">
          <cell r="C5" t="str">
            <v>Медицинское оборудование/инвентарь, кроме лабораторного</v>
          </cell>
        </row>
        <row r="6">
          <cell r="C6" t="str">
            <v>Лабораторное оборудование/инвентарь</v>
          </cell>
        </row>
        <row r="7">
          <cell r="C7" t="str">
            <v xml:space="preserve">Технологическое оборудование </v>
          </cell>
        </row>
        <row r="8">
          <cell r="C8" t="str">
            <v>Инженерно-техническое оборудование</v>
          </cell>
        </row>
        <row r="9">
          <cell r="C9" t="str">
            <v>Сантехнические изделия</v>
          </cell>
        </row>
        <row r="10">
          <cell r="C10" t="str">
            <v>Спортивно-досуговый оборудование/инвентарь</v>
          </cell>
        </row>
        <row r="11">
          <cell r="C11" t="str">
            <v>Бытовая техника, электротовары и художественные изделия для номеров и общественных зон</v>
          </cell>
        </row>
        <row r="12">
          <cell r="C12" t="str">
            <v>Мягкий инвентарь и текстиль</v>
          </cell>
        </row>
        <row r="13">
          <cell r="C13" t="str">
            <v>Мебель и ковровые изделия</v>
          </cell>
        </row>
        <row r="14">
          <cell r="C14" t="str">
            <v>Кухонная посуда, инвентарь, столовая посуда</v>
          </cell>
        </row>
        <row r="15">
          <cell r="C15" t="str">
            <v>Орг.техника, компьютерное оборудование, средства коммуникации и телефонной связи</v>
          </cell>
        </row>
        <row r="16">
          <cell r="C16" t="str">
            <v>Спецодежда и инструменты</v>
          </cell>
        </row>
        <row r="17">
          <cell r="C17" t="str">
            <v>Автотранспорт</v>
          </cell>
        </row>
        <row r="18">
          <cell r="C18" t="str">
            <v>Прочие МБП и ОС</v>
          </cell>
          <cell r="E18" t="str">
            <v>Себестоимость</v>
          </cell>
        </row>
        <row r="19">
          <cell r="E19" t="str">
            <v>Кап вложения</v>
          </cell>
        </row>
      </sheetData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ерка ист"/>
      <sheetName val="2015  измененный справочник"/>
      <sheetName val="справочники"/>
      <sheetName val="комм цены 2015 и 2014"/>
      <sheetName val="Б_Маржа ч1"/>
      <sheetName val="Б_Маржа ч2"/>
      <sheetName val="2015 БДР_ЛПУ"/>
      <sheetName val="2015 БДР_ЦФО СВОД"/>
      <sheetName val="Б_ развертыв. коек"/>
      <sheetName val="Б_каналы продаж"/>
      <sheetName val="Б_программы проживания"/>
      <sheetName val="Б_загрузки фонда"/>
      <sheetName val="Б_продукты_питания"/>
      <sheetName val="ФОТ_Ночные"/>
      <sheetName val="Б_Коммуналка"/>
      <sheetName val="ФОТ_Праздничные"/>
      <sheetName val="Б_ФОТ ЦФО "/>
      <sheetName val="ФОТ База данных"/>
      <sheetName val="ШР ЛПУ"/>
      <sheetName val="ШР ЛПУ 2014"/>
      <sheetName val="подготовка кадров"/>
      <sheetName val="расшифровка статей"/>
      <sheetName val="ЦФО 1"/>
      <sheetName val="ЦФО 2"/>
      <sheetName val="ЦФО 3"/>
      <sheetName val="ЦФО 4"/>
      <sheetName val="ЦФО 5"/>
      <sheetName val="ЦФО 6"/>
      <sheetName val="ЦФО 7"/>
      <sheetName val="ЦФО 8"/>
      <sheetName val="ЦФО 9"/>
      <sheetName val="ЦФО 10"/>
      <sheetName val="БДДС"/>
      <sheetName val="И_БДР и БДДС сопоставление"/>
      <sheetName val="И_анализ ИФМ"/>
      <sheetName val="И_ сравнение ИФМ и факт баланса"/>
      <sheetName val="Проверка БДР по ЦФО"/>
    </sheetNames>
    <sheetDataSet>
      <sheetData sheetId="0" refreshError="1"/>
      <sheetData sheetId="1" refreshError="1"/>
      <sheetData sheetId="2">
        <row r="4">
          <cell r="B4" t="str">
            <v>Административные подразделения</v>
          </cell>
        </row>
        <row r="5">
          <cell r="B5" t="str">
            <v xml:space="preserve">Коммерческая служба </v>
          </cell>
        </row>
        <row r="6">
          <cell r="B6" t="str">
            <v>Учебно - воспитательное отделение</v>
          </cell>
        </row>
        <row r="7">
          <cell r="B7" t="str">
            <v>Медицинская служба</v>
          </cell>
        </row>
        <row r="8">
          <cell r="B8" t="str">
            <v>Административно - хозяйственная служба</v>
          </cell>
        </row>
        <row r="9">
          <cell r="B9" t="str">
            <v>Служба питания</v>
          </cell>
        </row>
        <row r="10">
          <cell r="B10" t="str">
            <v>Служба организации досуга и развлечений</v>
          </cell>
        </row>
        <row r="11">
          <cell r="B11" t="str">
            <v>Инженерно – эксплуатационная служба</v>
          </cell>
        </row>
        <row r="12">
          <cell r="B12" t="str">
            <v>Транспортная служба</v>
          </cell>
        </row>
        <row r="13">
          <cell r="B13" t="str">
            <v>Отдел благоустройства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Период"/>
      <sheetName val="пароль"/>
      <sheetName val="реестр форм"/>
      <sheetName val="шахматка ЛПУ"/>
      <sheetName val="ф.1"/>
      <sheetName val="ф.2"/>
      <sheetName val="О_КПЭ кв. "/>
      <sheetName val="О_КПЭ "/>
      <sheetName val="1-фб_нов"/>
      <sheetName val="поясн. 1фб!"/>
      <sheetName val="внутр. обороты"/>
      <sheetName val="ОДР ЛПУ"/>
      <sheetName val="О_ФОТ ЛПУ"/>
      <sheetName val="О_развертыв. коек ЛПУ"/>
      <sheetName val="О_загрузки фонда"/>
      <sheetName val="О_каналы продаж ЛПУ"/>
      <sheetName val="О_коммуналка"/>
      <sheetName val="О_продукты_питания"/>
      <sheetName val="О_ОС"/>
      <sheetName val="О_ОС_выходная"/>
      <sheetName val="тендеры, контракты"/>
      <sheetName val="ф.6"/>
      <sheetName val="Б_КПЭ"/>
      <sheetName val="БДР_ЛПУ"/>
      <sheetName val="Б_развертыв. коек"/>
      <sheetName val="Б_загрузки фонда"/>
      <sheetName val="Б_каналы продаж"/>
      <sheetName val="Б_Коммуналка"/>
      <sheetName val="Б_ОС"/>
      <sheetName val="Б_продукты_питания"/>
      <sheetName val="Б_ФОТ ЛПУ"/>
      <sheetName val="ФОТ ЛПУ База данных"/>
      <sheetName val="ШР ЛПУ"/>
    </sheetNames>
    <sheetDataSet>
      <sheetData sheetId="0" refreshError="1">
        <row r="4">
          <cell r="B4" t="str">
            <v>Медицинская служба</v>
          </cell>
        </row>
        <row r="5">
          <cell r="B5" t="str">
            <v>Административные подразделения</v>
          </cell>
        </row>
        <row r="6">
          <cell r="B6" t="str">
            <v xml:space="preserve">Коммерческая служба </v>
          </cell>
        </row>
        <row r="7">
          <cell r="B7" t="str">
            <v>Административно-хозяйственная служба</v>
          </cell>
        </row>
        <row r="8">
          <cell r="B8" t="str">
            <v>Отдел благоустройства</v>
          </cell>
        </row>
        <row r="9">
          <cell r="B9" t="str">
            <v>Служба питания</v>
          </cell>
        </row>
        <row r="10">
          <cell r="B10" t="str">
            <v>Служба курортно-досугового обслуживания</v>
          </cell>
        </row>
        <row r="11">
          <cell r="B11" t="str">
            <v>Инженерно – эксплуатационная служба</v>
          </cell>
        </row>
        <row r="12">
          <cell r="B12" t="str">
            <v>Транспортная служба</v>
          </cell>
        </row>
        <row r="13">
          <cell r="B13" t="str">
            <v>Служба текущего ремонта</v>
          </cell>
        </row>
        <row r="14">
          <cell r="B14" t="str">
            <v>Учебно-воспитательное отделение</v>
          </cell>
        </row>
        <row r="15">
          <cell r="B15" t="str">
            <v>Лаборатории</v>
          </cell>
        </row>
        <row r="16">
          <cell r="B16" t="str">
            <v>Питьевые источники</v>
          </cell>
        </row>
        <row r="17">
          <cell r="B17" t="str">
            <v>Косметологический центр</v>
          </cell>
        </row>
        <row r="18">
          <cell r="B18" t="str">
            <v>Стоматологическое отделение</v>
          </cell>
        </row>
        <row r="19">
          <cell r="B19" t="str">
            <v>Пункт централизованной выдачи медикаментов</v>
          </cell>
        </row>
        <row r="20">
          <cell r="B20" t="str">
            <v>Швейный цех</v>
          </cell>
        </row>
        <row r="21">
          <cell r="B21" t="str">
            <v>Кафе Виктория</v>
          </cell>
        </row>
        <row r="22">
          <cell r="B22" t="str">
            <v>Отдел экскурсий и туризма</v>
          </cell>
        </row>
        <row r="23">
          <cell r="B23" t="str">
            <v>Салон красоты</v>
          </cell>
        </row>
        <row r="24">
          <cell r="B24" t="str">
            <v>Отдел торговли</v>
          </cell>
        </row>
        <row r="25">
          <cell r="B25" t="str">
            <v>пусто</v>
          </cell>
        </row>
        <row r="26">
          <cell r="B26" t="str">
            <v>пусто</v>
          </cell>
        </row>
        <row r="27">
          <cell r="B27" t="str">
            <v>пусто</v>
          </cell>
        </row>
        <row r="28">
          <cell r="B28" t="str">
            <v>пусто</v>
          </cell>
        </row>
        <row r="29">
          <cell r="B29" t="str">
            <v>пусто</v>
          </cell>
        </row>
        <row r="30">
          <cell r="B30" t="str">
            <v>пусто</v>
          </cell>
        </row>
        <row r="31">
          <cell r="B31" t="str">
            <v>пусто</v>
          </cell>
        </row>
        <row r="32">
          <cell r="B32" t="str">
            <v>пусто</v>
          </cell>
        </row>
        <row r="33">
          <cell r="B33" t="str">
            <v>пусто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Период"/>
      <sheetName val="пароль"/>
      <sheetName val="реестр форм"/>
      <sheetName val="шахматка ЛПУ"/>
      <sheetName val="ф.1"/>
      <sheetName val="ф.2"/>
      <sheetName val="О_КПЭ кв. "/>
      <sheetName val="О_КПЭ "/>
      <sheetName val="1-фб_нов"/>
      <sheetName val="поясн. 1фб!"/>
      <sheetName val="внутр. обороты"/>
      <sheetName val="ОДР ЛПУ"/>
      <sheetName val="О_ФОТ ЛПУ"/>
      <sheetName val="О_развертыв. коек ЛПУ"/>
      <sheetName val="О_загрузки фонда"/>
      <sheetName val="О_каналы продаж ЛПУ"/>
      <sheetName val="О_коммуналка"/>
      <sheetName val="О_продукты_питания"/>
      <sheetName val="О_ОС"/>
      <sheetName val="О_ОС_выходная"/>
      <sheetName val="тендеры, контракты"/>
      <sheetName val="ф.6"/>
      <sheetName val="Б_КПЭ"/>
      <sheetName val="БДР_ЛПУ"/>
      <sheetName val="Б_развертыв. коек"/>
      <sheetName val="Б_загрузки фонда"/>
      <sheetName val="Б_каналы продаж"/>
      <sheetName val="Б_Коммуналка"/>
      <sheetName val="Б_ОС"/>
      <sheetName val="Б_продукты_питания"/>
      <sheetName val="Б_ФОТ ЛПУ"/>
      <sheetName val="ФОТ ЛПУ База данных"/>
      <sheetName val="ШР ЛПУ"/>
    </sheetNames>
    <sheetDataSet>
      <sheetData sheetId="0" refreshError="1">
        <row r="4">
          <cell r="B4" t="str">
            <v>Медицинская служба</v>
          </cell>
        </row>
        <row r="5">
          <cell r="B5" t="str">
            <v>Административные подразделения</v>
          </cell>
        </row>
        <row r="6">
          <cell r="B6" t="str">
            <v xml:space="preserve">Коммерческая служба </v>
          </cell>
        </row>
        <row r="7">
          <cell r="B7" t="str">
            <v>Административно-хозяйственная служба</v>
          </cell>
        </row>
        <row r="8">
          <cell r="B8" t="str">
            <v>Отдел благоустройства</v>
          </cell>
        </row>
        <row r="9">
          <cell r="B9" t="str">
            <v>Служба питания</v>
          </cell>
        </row>
        <row r="10">
          <cell r="B10" t="str">
            <v>Служба курортно-досугового обслуживания</v>
          </cell>
        </row>
        <row r="11">
          <cell r="B11" t="str">
            <v>Инженерно – эксплуатационная служба</v>
          </cell>
        </row>
        <row r="12">
          <cell r="B12" t="str">
            <v>Транспортная служба</v>
          </cell>
        </row>
        <row r="13">
          <cell r="B13" t="str">
            <v>Служба текущего ремонта</v>
          </cell>
        </row>
        <row r="14">
          <cell r="B14" t="str">
            <v>Учебно-воспитательное отделение</v>
          </cell>
        </row>
        <row r="15">
          <cell r="B15" t="str">
            <v>Лаборатории</v>
          </cell>
        </row>
        <row r="16">
          <cell r="B16" t="str">
            <v>Питьевые источники</v>
          </cell>
        </row>
        <row r="17">
          <cell r="B17" t="str">
            <v>Косметологический центр</v>
          </cell>
        </row>
        <row r="18">
          <cell r="B18" t="str">
            <v>Стоматологическое отделение</v>
          </cell>
        </row>
        <row r="19">
          <cell r="B19" t="str">
            <v>Пункт централизованной выдачи медикаментов</v>
          </cell>
        </row>
        <row r="20">
          <cell r="B20" t="str">
            <v>Швейный цех</v>
          </cell>
        </row>
        <row r="21">
          <cell r="B21" t="str">
            <v>Кафе Виктория</v>
          </cell>
        </row>
        <row r="22">
          <cell r="B22" t="str">
            <v>Отдел экскурсий и туризма</v>
          </cell>
        </row>
        <row r="23">
          <cell r="B23" t="str">
            <v>Салон красоты</v>
          </cell>
        </row>
        <row r="24">
          <cell r="B24" t="str">
            <v>Отдел торговли</v>
          </cell>
        </row>
        <row r="25">
          <cell r="B25" t="str">
            <v>пусто</v>
          </cell>
        </row>
        <row r="26">
          <cell r="B26" t="str">
            <v>пусто</v>
          </cell>
        </row>
        <row r="27">
          <cell r="B27" t="str">
            <v>пусто</v>
          </cell>
        </row>
        <row r="28">
          <cell r="B28" t="str">
            <v>пусто</v>
          </cell>
        </row>
        <row r="29">
          <cell r="B29" t="str">
            <v>пусто</v>
          </cell>
        </row>
        <row r="30">
          <cell r="B30" t="str">
            <v>пусто</v>
          </cell>
        </row>
        <row r="31">
          <cell r="B31" t="str">
            <v>пусто</v>
          </cell>
        </row>
        <row r="32">
          <cell r="B32" t="str">
            <v>пусто</v>
          </cell>
        </row>
        <row r="33">
          <cell r="B33" t="str">
            <v>пусто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ерка ист"/>
      <sheetName val="2015  измененный справочник"/>
      <sheetName val="справочники"/>
      <sheetName val="комм цены 2015 и 2014"/>
      <sheetName val="Б_Маржа ч1"/>
      <sheetName val="Б_Маржа ч2"/>
      <sheetName val="2015 БДР_ЛПУ"/>
      <sheetName val="2015 БДР_ЦФО СВОД"/>
      <sheetName val="Б_ развертыв. коек"/>
      <sheetName val="Б_каналы продаж"/>
      <sheetName val="Б_программы проживания"/>
      <sheetName val="Б_загрузки фонда"/>
      <sheetName val="Б_продукты_питания"/>
      <sheetName val="ФОТ_Ночные"/>
      <sheetName val="Б_Коммуналка"/>
      <sheetName val="ФОТ_Праздничные"/>
      <sheetName val="Б_ФОТ ЦФО "/>
      <sheetName val="ФОТ База данных"/>
      <sheetName val="ШР ЛПУ"/>
      <sheetName val="ШР ЛПУ 2014"/>
      <sheetName val="подготовка кадров"/>
      <sheetName val="расшифровка статей"/>
      <sheetName val="ЦФО 1"/>
      <sheetName val="ЦФО 2"/>
      <sheetName val="ЦФО 3"/>
      <sheetName val="ЦФО 4"/>
      <sheetName val="ЦФО 5"/>
      <sheetName val="ЦФО 6"/>
      <sheetName val="ЦФО 7"/>
      <sheetName val="ЦФО 8"/>
      <sheetName val="ЦФО 9"/>
      <sheetName val="ЦФО 10"/>
      <sheetName val="БДДС"/>
      <sheetName val="И_БДР и БДДС сопоставление"/>
      <sheetName val="И_анализ ИФМ"/>
      <sheetName val="И_ сравнение ИФМ и факт баланса"/>
      <sheetName val="Проверка БДР по ЦФО"/>
    </sheetNames>
    <sheetDataSet>
      <sheetData sheetId="0"/>
      <sheetData sheetId="1"/>
      <sheetData sheetId="2">
        <row r="4">
          <cell r="B4" t="str">
            <v>Административные подразделения</v>
          </cell>
        </row>
        <row r="5">
          <cell r="B5" t="str">
            <v xml:space="preserve">Коммерческая служба </v>
          </cell>
        </row>
        <row r="6">
          <cell r="B6" t="str">
            <v>Учебно - воспитательное отделение</v>
          </cell>
        </row>
        <row r="7">
          <cell r="B7" t="str">
            <v>Медицинская служба</v>
          </cell>
        </row>
        <row r="8">
          <cell r="B8" t="str">
            <v>Административно - хозяйственная служба</v>
          </cell>
        </row>
        <row r="9">
          <cell r="B9" t="str">
            <v>Служба питания</v>
          </cell>
        </row>
        <row r="10">
          <cell r="B10" t="str">
            <v>Служба организации досуга и развлечений</v>
          </cell>
        </row>
        <row r="11">
          <cell r="B11" t="str">
            <v>Инженерно – эксплуатационная служба</v>
          </cell>
        </row>
        <row r="12">
          <cell r="B12" t="str">
            <v>Транспортная служба</v>
          </cell>
        </row>
        <row r="13">
          <cell r="B13" t="str">
            <v>Отдел благоустройства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дддддд"/>
      <sheetName val=" ллоо"/>
      <sheetName val="10 %"/>
      <sheetName val="5 %"/>
      <sheetName val="Проект2020_от ЛПУ"/>
      <sheetName val="Утвержденный 2020"/>
      <sheetName val="Отклонение2020_от ЛПУ"/>
      <sheetName val="Утвержденный 2019"/>
      <sheetName val="Отклонение от 2019"/>
    </sheetNames>
    <sheetDataSet>
      <sheetData sheetId="0"/>
      <sheetData sheetId="1"/>
      <sheetData sheetId="2"/>
      <sheetData sheetId="3"/>
      <sheetData sheetId="4"/>
      <sheetData sheetId="5">
        <row r="13">
          <cell r="R13">
            <v>3735</v>
          </cell>
        </row>
        <row r="14">
          <cell r="R14">
            <v>3735</v>
          </cell>
        </row>
        <row r="16">
          <cell r="O16">
            <v>4000</v>
          </cell>
          <cell r="P16">
            <v>4000</v>
          </cell>
        </row>
        <row r="18">
          <cell r="P18">
            <v>3000</v>
          </cell>
        </row>
        <row r="20">
          <cell r="P20">
            <v>3000</v>
          </cell>
        </row>
        <row r="22">
          <cell r="O22">
            <v>4000</v>
          </cell>
          <cell r="P22">
            <v>4000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X51"/>
  <sheetViews>
    <sheetView topLeftCell="A58" zoomScale="90" zoomScaleNormal="90" workbookViewId="0">
      <selection activeCell="C93" sqref="C93"/>
    </sheetView>
  </sheetViews>
  <sheetFormatPr defaultColWidth="9.140625" defaultRowHeight="15" x14ac:dyDescent="0.25"/>
  <cols>
    <col min="1" max="1" width="13" style="40" customWidth="1"/>
    <col min="2" max="2" width="14.85546875" style="40" customWidth="1"/>
    <col min="3" max="3" width="15.42578125" style="40" customWidth="1"/>
    <col min="4" max="4" width="33.7109375" style="40" customWidth="1"/>
    <col min="5" max="6" width="9.140625" style="40" customWidth="1"/>
    <col min="7" max="7" width="8.5703125" style="40" customWidth="1"/>
    <col min="8" max="8" width="8.28515625" style="40" customWidth="1"/>
    <col min="9" max="9" width="8.42578125" style="40" customWidth="1"/>
    <col min="10" max="10" width="10.28515625" style="40" customWidth="1"/>
    <col min="11" max="14" width="9.140625" style="40" customWidth="1"/>
    <col min="15" max="15" width="8.7109375" style="40" customWidth="1"/>
    <col min="16" max="17" width="7.7109375" style="40" customWidth="1"/>
    <col min="18" max="18" width="7.42578125" style="40" customWidth="1"/>
    <col min="19" max="19" width="7.140625" style="40" customWidth="1"/>
    <col min="20" max="20" width="8.7109375" style="40" customWidth="1"/>
    <col min="21" max="22" width="7.7109375" style="40" customWidth="1"/>
    <col min="23" max="23" width="7.42578125" style="40" customWidth="1"/>
    <col min="24" max="24" width="7.140625" style="40" customWidth="1"/>
    <col min="25" max="44" width="0" style="40" hidden="1" customWidth="1"/>
    <col min="45" max="16384" width="9.140625" style="40"/>
  </cols>
  <sheetData>
    <row r="1" spans="1:24" ht="15" hidden="1" customHeight="1" x14ac:dyDescent="0.25">
      <c r="A1" s="39" t="s">
        <v>21</v>
      </c>
      <c r="F1" s="41"/>
    </row>
    <row r="2" spans="1:24" ht="15" hidden="1" customHeight="1" x14ac:dyDescent="0.25">
      <c r="A2" s="40" t="s">
        <v>22</v>
      </c>
      <c r="F2" s="41"/>
    </row>
    <row r="3" spans="1:24" ht="15" hidden="1" customHeight="1" x14ac:dyDescent="0.25">
      <c r="F3" s="41"/>
    </row>
    <row r="4" spans="1:24" ht="15" hidden="1" customHeight="1" x14ac:dyDescent="0.25">
      <c r="A4" s="40" t="s">
        <v>51</v>
      </c>
      <c r="F4" s="41"/>
    </row>
    <row r="5" spans="1:24" x14ac:dyDescent="0.25">
      <c r="B5" s="42" t="s">
        <v>75</v>
      </c>
      <c r="E5" s="60"/>
      <c r="F5" s="60"/>
      <c r="G5" s="60"/>
      <c r="H5" s="60"/>
      <c r="I5" s="60"/>
    </row>
    <row r="6" spans="1:24" x14ac:dyDescent="0.25">
      <c r="E6" s="60"/>
      <c r="F6" s="60"/>
      <c r="G6" s="60"/>
      <c r="H6" s="60"/>
      <c r="I6" s="60"/>
    </row>
    <row r="7" spans="1:24" s="43" customFormat="1" ht="45" customHeight="1" x14ac:dyDescent="0.25">
      <c r="A7" s="149" t="s">
        <v>0</v>
      </c>
      <c r="B7" s="149" t="s">
        <v>1</v>
      </c>
      <c r="C7" s="150" t="s">
        <v>28</v>
      </c>
      <c r="D7" s="144" t="s">
        <v>2</v>
      </c>
      <c r="E7" s="151" t="s">
        <v>92</v>
      </c>
      <c r="F7" s="152"/>
      <c r="G7" s="152"/>
      <c r="H7" s="152"/>
      <c r="I7" s="153"/>
      <c r="J7" s="145" t="s">
        <v>86</v>
      </c>
      <c r="K7" s="146"/>
      <c r="L7" s="146"/>
      <c r="M7" s="146"/>
      <c r="N7" s="147"/>
      <c r="O7" s="157" t="s">
        <v>52</v>
      </c>
      <c r="P7" s="157"/>
      <c r="Q7" s="157"/>
      <c r="R7" s="157"/>
      <c r="S7" s="157"/>
      <c r="T7" s="157" t="s">
        <v>53</v>
      </c>
      <c r="U7" s="157"/>
      <c r="V7" s="157"/>
      <c r="W7" s="157"/>
      <c r="X7" s="157"/>
    </row>
    <row r="8" spans="1:24" s="43" customFormat="1" ht="120" x14ac:dyDescent="0.25">
      <c r="A8" s="149"/>
      <c r="B8" s="149"/>
      <c r="C8" s="150"/>
      <c r="D8" s="144"/>
      <c r="E8" s="138" t="s">
        <v>34</v>
      </c>
      <c r="F8" s="45" t="s">
        <v>35</v>
      </c>
      <c r="G8" s="45" t="s">
        <v>36</v>
      </c>
      <c r="H8" s="45" t="s">
        <v>37</v>
      </c>
      <c r="I8" s="45" t="s">
        <v>38</v>
      </c>
      <c r="J8" s="44" t="s">
        <v>34</v>
      </c>
      <c r="K8" s="44" t="s">
        <v>35</v>
      </c>
      <c r="L8" s="44" t="s">
        <v>36</v>
      </c>
      <c r="M8" s="44" t="s">
        <v>37</v>
      </c>
      <c r="N8" s="44" t="s">
        <v>38</v>
      </c>
      <c r="O8" s="46" t="s">
        <v>34</v>
      </c>
      <c r="P8" s="46" t="s">
        <v>35</v>
      </c>
      <c r="Q8" s="46" t="s">
        <v>36</v>
      </c>
      <c r="R8" s="46" t="s">
        <v>37</v>
      </c>
      <c r="S8" s="46" t="s">
        <v>38</v>
      </c>
      <c r="T8" s="46" t="s">
        <v>34</v>
      </c>
      <c r="U8" s="46" t="s">
        <v>35</v>
      </c>
      <c r="V8" s="46" t="s">
        <v>36</v>
      </c>
      <c r="W8" s="46" t="s">
        <v>37</v>
      </c>
      <c r="X8" s="46" t="s">
        <v>38</v>
      </c>
    </row>
    <row r="9" spans="1:24" s="43" customFormat="1" ht="30" x14ac:dyDescent="0.25">
      <c r="A9" s="148"/>
      <c r="B9" s="66" t="s">
        <v>7</v>
      </c>
      <c r="C9" s="137" t="s">
        <v>6</v>
      </c>
      <c r="D9" s="140" t="s">
        <v>39</v>
      </c>
      <c r="E9" s="138">
        <v>6420</v>
      </c>
      <c r="F9" s="138">
        <v>3970</v>
      </c>
      <c r="G9" s="138">
        <v>2550</v>
      </c>
      <c r="H9" s="138">
        <v>3600</v>
      </c>
      <c r="I9" s="138">
        <v>2190</v>
      </c>
      <c r="J9" s="48">
        <v>6220</v>
      </c>
      <c r="K9" s="48">
        <v>3770</v>
      </c>
      <c r="L9" s="48">
        <v>2350</v>
      </c>
      <c r="M9" s="48">
        <v>3400</v>
      </c>
      <c r="N9" s="48">
        <v>1990</v>
      </c>
      <c r="O9" s="49">
        <f>E9-J9</f>
        <v>200</v>
      </c>
      <c r="P9" s="49">
        <f t="shared" ref="P9:S11" si="0">F9-K9</f>
        <v>200</v>
      </c>
      <c r="Q9" s="49">
        <f t="shared" si="0"/>
        <v>200</v>
      </c>
      <c r="R9" s="49">
        <f t="shared" si="0"/>
        <v>200</v>
      </c>
      <c r="S9" s="49">
        <f t="shared" si="0"/>
        <v>200</v>
      </c>
      <c r="T9" s="57">
        <f>O9/J9</f>
        <v>3.215434083601286E-2</v>
      </c>
      <c r="U9" s="57">
        <f>P9/K9</f>
        <v>5.3050397877984087E-2</v>
      </c>
      <c r="V9" s="57">
        <f>Q9/L9</f>
        <v>8.5106382978723402E-2</v>
      </c>
      <c r="W9" s="57">
        <f>R9/M9</f>
        <v>5.8823529411764705E-2</v>
      </c>
      <c r="X9" s="57">
        <f>S9/N9</f>
        <v>0.10050251256281408</v>
      </c>
    </row>
    <row r="10" spans="1:24" s="43" customFormat="1" x14ac:dyDescent="0.25">
      <c r="A10" s="148"/>
      <c r="B10" s="66" t="s">
        <v>9</v>
      </c>
      <c r="C10" s="137" t="s">
        <v>17</v>
      </c>
      <c r="D10" s="140" t="s">
        <v>43</v>
      </c>
      <c r="E10" s="138">
        <v>3820</v>
      </c>
      <c r="F10" s="138">
        <v>3820</v>
      </c>
      <c r="G10" s="138">
        <v>2090</v>
      </c>
      <c r="H10" s="138">
        <v>0</v>
      </c>
      <c r="I10" s="138">
        <v>1880</v>
      </c>
      <c r="J10" s="48">
        <v>3620</v>
      </c>
      <c r="K10" s="48">
        <v>3620</v>
      </c>
      <c r="L10" s="48">
        <v>1890</v>
      </c>
      <c r="M10" s="48">
        <v>0</v>
      </c>
      <c r="N10" s="48">
        <v>1680</v>
      </c>
      <c r="O10" s="49">
        <f t="shared" ref="O10:O11" si="1">E10-J10</f>
        <v>200</v>
      </c>
      <c r="P10" s="49">
        <f t="shared" si="0"/>
        <v>200</v>
      </c>
      <c r="Q10" s="49">
        <f t="shared" si="0"/>
        <v>200</v>
      </c>
      <c r="R10" s="49">
        <f t="shared" si="0"/>
        <v>0</v>
      </c>
      <c r="S10" s="49">
        <f t="shared" si="0"/>
        <v>200</v>
      </c>
      <c r="T10" s="57">
        <f t="shared" ref="T10:V11" si="2">O10/J10</f>
        <v>5.5248618784530384E-2</v>
      </c>
      <c r="U10" s="57">
        <f t="shared" si="2"/>
        <v>5.5248618784530384E-2</v>
      </c>
      <c r="V10" s="57">
        <f t="shared" si="2"/>
        <v>0.10582010582010581</v>
      </c>
      <c r="W10" s="57"/>
      <c r="X10" s="57">
        <f>S10/N10</f>
        <v>0.11904761904761904</v>
      </c>
    </row>
    <row r="11" spans="1:24" s="43" customFormat="1" x14ac:dyDescent="0.25">
      <c r="A11" s="148"/>
      <c r="B11" s="66" t="s">
        <v>10</v>
      </c>
      <c r="C11" s="137" t="s">
        <v>17</v>
      </c>
      <c r="D11" s="140" t="s">
        <v>44</v>
      </c>
      <c r="E11" s="138">
        <v>4470</v>
      </c>
      <c r="F11" s="138">
        <v>3110</v>
      </c>
      <c r="G11" s="138">
        <v>2090</v>
      </c>
      <c r="H11" s="138">
        <v>2820</v>
      </c>
      <c r="I11" s="138">
        <v>1880</v>
      </c>
      <c r="J11" s="48">
        <v>4270</v>
      </c>
      <c r="K11" s="48">
        <v>2910</v>
      </c>
      <c r="L11" s="48">
        <v>1890</v>
      </c>
      <c r="M11" s="48">
        <v>2620</v>
      </c>
      <c r="N11" s="48">
        <v>1680</v>
      </c>
      <c r="O11" s="49">
        <f t="shared" si="1"/>
        <v>200</v>
      </c>
      <c r="P11" s="49">
        <f t="shared" si="0"/>
        <v>200</v>
      </c>
      <c r="Q11" s="49">
        <f t="shared" si="0"/>
        <v>200</v>
      </c>
      <c r="R11" s="49">
        <f t="shared" si="0"/>
        <v>200</v>
      </c>
      <c r="S11" s="49">
        <f t="shared" si="0"/>
        <v>200</v>
      </c>
      <c r="T11" s="57">
        <f t="shared" si="2"/>
        <v>4.6838407494145202E-2</v>
      </c>
      <c r="U11" s="57">
        <f t="shared" si="2"/>
        <v>6.8728522336769765E-2</v>
      </c>
      <c r="V11" s="57">
        <f t="shared" si="2"/>
        <v>0.10582010582010581</v>
      </c>
      <c r="W11" s="57">
        <f>R11/M11</f>
        <v>7.6335877862595422E-2</v>
      </c>
      <c r="X11" s="57">
        <f>S11/N11</f>
        <v>0.11904761904761904</v>
      </c>
    </row>
    <row r="12" spans="1:24" s="43" customFormat="1" x14ac:dyDescent="0.25">
      <c r="A12" s="51"/>
      <c r="B12" s="52"/>
      <c r="C12" s="52"/>
      <c r="D12" s="141"/>
      <c r="E12" s="53"/>
      <c r="F12" s="54"/>
      <c r="G12" s="54"/>
      <c r="H12" s="54"/>
      <c r="I12" s="54"/>
      <c r="J12" s="154"/>
      <c r="K12" s="155"/>
      <c r="L12" s="155"/>
      <c r="M12" s="155"/>
      <c r="N12" s="156"/>
      <c r="O12" s="55"/>
      <c r="P12" s="55"/>
      <c r="Q12" s="55"/>
      <c r="R12" s="55"/>
      <c r="S12" s="55"/>
      <c r="T12" s="54"/>
      <c r="U12" s="54"/>
      <c r="V12" s="54"/>
      <c r="W12" s="54"/>
      <c r="X12" s="54"/>
    </row>
    <row r="13" spans="1:24" s="43" customFormat="1" ht="45" customHeight="1" x14ac:dyDescent="0.25">
      <c r="A13" s="149" t="s">
        <v>0</v>
      </c>
      <c r="B13" s="149" t="s">
        <v>1</v>
      </c>
      <c r="C13" s="150" t="s">
        <v>28</v>
      </c>
      <c r="D13" s="144" t="s">
        <v>2</v>
      </c>
      <c r="E13" s="151" t="s">
        <v>93</v>
      </c>
      <c r="F13" s="152"/>
      <c r="G13" s="152"/>
      <c r="H13" s="152"/>
      <c r="I13" s="153"/>
      <c r="J13" s="145" t="s">
        <v>87</v>
      </c>
      <c r="K13" s="146"/>
      <c r="L13" s="146"/>
      <c r="M13" s="146"/>
      <c r="N13" s="147"/>
      <c r="O13" s="157" t="s">
        <v>52</v>
      </c>
      <c r="P13" s="157"/>
      <c r="Q13" s="157"/>
      <c r="R13" s="157"/>
      <c r="S13" s="157"/>
      <c r="T13" s="157" t="s">
        <v>53</v>
      </c>
      <c r="U13" s="157"/>
      <c r="V13" s="157"/>
      <c r="W13" s="157"/>
      <c r="X13" s="157"/>
    </row>
    <row r="14" spans="1:24" s="43" customFormat="1" ht="120" x14ac:dyDescent="0.25">
      <c r="A14" s="149"/>
      <c r="B14" s="149"/>
      <c r="C14" s="150"/>
      <c r="D14" s="144"/>
      <c r="E14" s="138" t="s">
        <v>34</v>
      </c>
      <c r="F14" s="45" t="s">
        <v>35</v>
      </c>
      <c r="G14" s="45" t="s">
        <v>36</v>
      </c>
      <c r="H14" s="45" t="s">
        <v>37</v>
      </c>
      <c r="I14" s="45" t="s">
        <v>38</v>
      </c>
      <c r="J14" s="44" t="s">
        <v>34</v>
      </c>
      <c r="K14" s="44" t="s">
        <v>35</v>
      </c>
      <c r="L14" s="44" t="s">
        <v>36</v>
      </c>
      <c r="M14" s="44" t="s">
        <v>37</v>
      </c>
      <c r="N14" s="44" t="s">
        <v>38</v>
      </c>
      <c r="O14" s="46" t="s">
        <v>34</v>
      </c>
      <c r="P14" s="46" t="s">
        <v>35</v>
      </c>
      <c r="Q14" s="46" t="s">
        <v>36</v>
      </c>
      <c r="R14" s="46" t="s">
        <v>37</v>
      </c>
      <c r="S14" s="46" t="s">
        <v>38</v>
      </c>
      <c r="T14" s="46" t="s">
        <v>34</v>
      </c>
      <c r="U14" s="46" t="s">
        <v>35</v>
      </c>
      <c r="V14" s="46" t="s">
        <v>36</v>
      </c>
      <c r="W14" s="46" t="s">
        <v>37</v>
      </c>
      <c r="X14" s="46" t="s">
        <v>38</v>
      </c>
    </row>
    <row r="15" spans="1:24" s="43" customFormat="1" ht="30" x14ac:dyDescent="0.25">
      <c r="A15" s="158"/>
      <c r="B15" s="47" t="s">
        <v>7</v>
      </c>
      <c r="C15" s="137" t="s">
        <v>6</v>
      </c>
      <c r="D15" s="140" t="s">
        <v>39</v>
      </c>
      <c r="E15" s="138">
        <v>6420</v>
      </c>
      <c r="F15" s="138">
        <v>3970</v>
      </c>
      <c r="G15" s="138">
        <v>2550</v>
      </c>
      <c r="H15" s="138">
        <v>3600</v>
      </c>
      <c r="I15" s="138">
        <v>2190</v>
      </c>
      <c r="J15" s="48">
        <v>6220</v>
      </c>
      <c r="K15" s="48">
        <v>3770</v>
      </c>
      <c r="L15" s="48">
        <v>2350</v>
      </c>
      <c r="M15" s="48">
        <v>3400</v>
      </c>
      <c r="N15" s="48">
        <v>1990</v>
      </c>
      <c r="O15" s="49">
        <f>E15-J15</f>
        <v>200</v>
      </c>
      <c r="P15" s="49">
        <f t="shared" ref="P15:S15" si="3">F15-K15</f>
        <v>200</v>
      </c>
      <c r="Q15" s="49">
        <f t="shared" si="3"/>
        <v>200</v>
      </c>
      <c r="R15" s="49">
        <f t="shared" si="3"/>
        <v>200</v>
      </c>
      <c r="S15" s="49">
        <f t="shared" si="3"/>
        <v>200</v>
      </c>
      <c r="T15" s="57">
        <f>O15/J15</f>
        <v>3.215434083601286E-2</v>
      </c>
      <c r="U15" s="57">
        <f>P15/K15</f>
        <v>5.3050397877984087E-2</v>
      </c>
      <c r="V15" s="57">
        <f>Q15/L15</f>
        <v>8.5106382978723402E-2</v>
      </c>
      <c r="W15" s="57">
        <f>R15/M15</f>
        <v>5.8823529411764705E-2</v>
      </c>
      <c r="X15" s="57">
        <f>S15/N15</f>
        <v>0.10050251256281408</v>
      </c>
    </row>
    <row r="16" spans="1:24" s="43" customFormat="1" x14ac:dyDescent="0.25">
      <c r="A16" s="148"/>
      <c r="B16" s="47" t="s">
        <v>9</v>
      </c>
      <c r="C16" s="137" t="s">
        <v>17</v>
      </c>
      <c r="D16" s="140" t="s">
        <v>43</v>
      </c>
      <c r="E16" s="138">
        <v>3820</v>
      </c>
      <c r="F16" s="138">
        <v>3820</v>
      </c>
      <c r="G16" s="138">
        <v>2090</v>
      </c>
      <c r="H16" s="138">
        <v>0</v>
      </c>
      <c r="I16" s="138">
        <v>1880</v>
      </c>
      <c r="J16" s="48">
        <v>3620</v>
      </c>
      <c r="K16" s="48">
        <v>3620</v>
      </c>
      <c r="L16" s="48">
        <v>1890</v>
      </c>
      <c r="M16" s="48">
        <v>0</v>
      </c>
      <c r="N16" s="48">
        <v>1680</v>
      </c>
      <c r="O16" s="49">
        <f t="shared" ref="O16:O17" si="4">E16-J16</f>
        <v>200</v>
      </c>
      <c r="P16" s="49">
        <f t="shared" ref="P16:P17" si="5">F16-K16</f>
        <v>200</v>
      </c>
      <c r="Q16" s="49">
        <f t="shared" ref="Q16:Q17" si="6">G16-L16</f>
        <v>200</v>
      </c>
      <c r="R16" s="49">
        <f t="shared" ref="R16:R17" si="7">H16-M16</f>
        <v>0</v>
      </c>
      <c r="S16" s="49">
        <f t="shared" ref="S16:S17" si="8">I16-N16</f>
        <v>200</v>
      </c>
      <c r="T16" s="57">
        <f t="shared" ref="T16:V17" si="9">O16/J16</f>
        <v>5.5248618784530384E-2</v>
      </c>
      <c r="U16" s="57">
        <f t="shared" si="9"/>
        <v>5.5248618784530384E-2</v>
      </c>
      <c r="V16" s="57">
        <f t="shared" si="9"/>
        <v>0.10582010582010581</v>
      </c>
      <c r="W16" s="57"/>
      <c r="X16" s="57">
        <f>S16/N16</f>
        <v>0.11904761904761904</v>
      </c>
    </row>
    <row r="17" spans="1:24" s="43" customFormat="1" x14ac:dyDescent="0.25">
      <c r="A17" s="148"/>
      <c r="B17" s="47" t="s">
        <v>10</v>
      </c>
      <c r="C17" s="137" t="s">
        <v>17</v>
      </c>
      <c r="D17" s="140" t="s">
        <v>44</v>
      </c>
      <c r="E17" s="138">
        <v>4470</v>
      </c>
      <c r="F17" s="138">
        <v>3110</v>
      </c>
      <c r="G17" s="138">
        <v>2090</v>
      </c>
      <c r="H17" s="138">
        <v>2820</v>
      </c>
      <c r="I17" s="138">
        <v>1880</v>
      </c>
      <c r="J17" s="48">
        <v>4270</v>
      </c>
      <c r="K17" s="48">
        <v>2910</v>
      </c>
      <c r="L17" s="48">
        <v>1890</v>
      </c>
      <c r="M17" s="48">
        <v>2620</v>
      </c>
      <c r="N17" s="48">
        <v>1680</v>
      </c>
      <c r="O17" s="49">
        <f t="shared" si="4"/>
        <v>200</v>
      </c>
      <c r="P17" s="49">
        <f t="shared" si="5"/>
        <v>200</v>
      </c>
      <c r="Q17" s="49">
        <f t="shared" si="6"/>
        <v>200</v>
      </c>
      <c r="R17" s="49">
        <f t="shared" si="7"/>
        <v>200</v>
      </c>
      <c r="S17" s="49">
        <f t="shared" si="8"/>
        <v>200</v>
      </c>
      <c r="T17" s="57">
        <f t="shared" si="9"/>
        <v>4.6838407494145202E-2</v>
      </c>
      <c r="U17" s="57">
        <f t="shared" si="9"/>
        <v>6.8728522336769765E-2</v>
      </c>
      <c r="V17" s="57">
        <f t="shared" si="9"/>
        <v>0.10582010582010581</v>
      </c>
      <c r="W17" s="57">
        <f>R17/M17</f>
        <v>7.6335877862595422E-2</v>
      </c>
      <c r="X17" s="57">
        <f>S17/N17</f>
        <v>0.11904761904761904</v>
      </c>
    </row>
    <row r="18" spans="1:24" s="43" customFormat="1" x14ac:dyDescent="0.25">
      <c r="A18" s="51"/>
      <c r="B18" s="52"/>
      <c r="C18" s="52"/>
      <c r="D18" s="141"/>
      <c r="E18" s="53"/>
      <c r="F18" s="54"/>
      <c r="G18" s="54"/>
      <c r="H18" s="54"/>
      <c r="I18" s="54"/>
      <c r="J18" s="154"/>
      <c r="K18" s="155"/>
      <c r="L18" s="155"/>
      <c r="M18" s="155"/>
      <c r="N18" s="156"/>
      <c r="O18" s="55"/>
      <c r="P18" s="55"/>
      <c r="Q18" s="55"/>
      <c r="R18" s="55"/>
      <c r="S18" s="55"/>
      <c r="T18" s="54"/>
      <c r="U18" s="54"/>
      <c r="V18" s="54"/>
      <c r="W18" s="54"/>
      <c r="X18" s="54"/>
    </row>
    <row r="19" spans="1:24" s="43" customFormat="1" ht="45" customHeight="1" x14ac:dyDescent="0.25">
      <c r="A19" s="149" t="s">
        <v>0</v>
      </c>
      <c r="B19" s="149" t="s">
        <v>1</v>
      </c>
      <c r="C19" s="150" t="s">
        <v>28</v>
      </c>
      <c r="D19" s="144" t="s">
        <v>2</v>
      </c>
      <c r="E19" s="151" t="s">
        <v>94</v>
      </c>
      <c r="F19" s="152"/>
      <c r="G19" s="152"/>
      <c r="H19" s="152"/>
      <c r="I19" s="153"/>
      <c r="J19" s="145" t="s">
        <v>88</v>
      </c>
      <c r="K19" s="146"/>
      <c r="L19" s="146"/>
      <c r="M19" s="146"/>
      <c r="N19" s="147"/>
      <c r="O19" s="157" t="s">
        <v>52</v>
      </c>
      <c r="P19" s="157"/>
      <c r="Q19" s="157"/>
      <c r="R19" s="157"/>
      <c r="S19" s="157"/>
      <c r="T19" s="157" t="s">
        <v>53</v>
      </c>
      <c r="U19" s="157"/>
      <c r="V19" s="157"/>
      <c r="W19" s="157"/>
      <c r="X19" s="157"/>
    </row>
    <row r="20" spans="1:24" s="43" customFormat="1" ht="120" x14ac:dyDescent="0.25">
      <c r="A20" s="149"/>
      <c r="B20" s="149"/>
      <c r="C20" s="150"/>
      <c r="D20" s="144"/>
      <c r="E20" s="138" t="s">
        <v>34</v>
      </c>
      <c r="F20" s="45" t="s">
        <v>35</v>
      </c>
      <c r="G20" s="45" t="s">
        <v>36</v>
      </c>
      <c r="H20" s="45" t="s">
        <v>37</v>
      </c>
      <c r="I20" s="45" t="s">
        <v>38</v>
      </c>
      <c r="J20" s="44" t="s">
        <v>34</v>
      </c>
      <c r="K20" s="44" t="s">
        <v>35</v>
      </c>
      <c r="L20" s="44" t="s">
        <v>36</v>
      </c>
      <c r="M20" s="44" t="s">
        <v>37</v>
      </c>
      <c r="N20" s="44" t="s">
        <v>38</v>
      </c>
      <c r="O20" s="46" t="s">
        <v>34</v>
      </c>
      <c r="P20" s="46" t="s">
        <v>35</v>
      </c>
      <c r="Q20" s="46" t="s">
        <v>36</v>
      </c>
      <c r="R20" s="46" t="s">
        <v>37</v>
      </c>
      <c r="S20" s="46" t="s">
        <v>38</v>
      </c>
      <c r="T20" s="46" t="s">
        <v>34</v>
      </c>
      <c r="U20" s="46" t="s">
        <v>35</v>
      </c>
      <c r="V20" s="46" t="s">
        <v>36</v>
      </c>
      <c r="W20" s="46" t="s">
        <v>37</v>
      </c>
      <c r="X20" s="46" t="s">
        <v>38</v>
      </c>
    </row>
    <row r="21" spans="1:24" s="43" customFormat="1" ht="30" x14ac:dyDescent="0.25">
      <c r="A21" s="148"/>
      <c r="B21" s="66" t="s">
        <v>7</v>
      </c>
      <c r="C21" s="137" t="s">
        <v>6</v>
      </c>
      <c r="D21" s="140" t="s">
        <v>39</v>
      </c>
      <c r="E21" s="138">
        <v>6980</v>
      </c>
      <c r="F21" s="138">
        <v>4430</v>
      </c>
      <c r="G21" s="138">
        <v>2800</v>
      </c>
      <c r="H21" s="131">
        <v>4009.7</v>
      </c>
      <c r="I21" s="138">
        <v>2390</v>
      </c>
      <c r="J21" s="48">
        <v>6780</v>
      </c>
      <c r="K21" s="48">
        <v>4230</v>
      </c>
      <c r="L21" s="48">
        <v>2600</v>
      </c>
      <c r="M21" s="130">
        <v>3809.7000000000003</v>
      </c>
      <c r="N21" s="48">
        <v>2190</v>
      </c>
      <c r="O21" s="49">
        <f>E21-J21</f>
        <v>200</v>
      </c>
      <c r="P21" s="49">
        <f t="shared" ref="P21:S21" si="10">F21-K21</f>
        <v>200</v>
      </c>
      <c r="Q21" s="49">
        <f t="shared" si="10"/>
        <v>200</v>
      </c>
      <c r="R21" s="49">
        <f t="shared" si="10"/>
        <v>199.99999999999955</v>
      </c>
      <c r="S21" s="49">
        <f t="shared" si="10"/>
        <v>200</v>
      </c>
      <c r="T21" s="57">
        <f>O21/J21</f>
        <v>2.9498525073746312E-2</v>
      </c>
      <c r="U21" s="57">
        <f>P21/K21</f>
        <v>4.7281323877068557E-2</v>
      </c>
      <c r="V21" s="57">
        <f>Q21/L21</f>
        <v>7.6923076923076927E-2</v>
      </c>
      <c r="W21" s="57">
        <f>R21/M21</f>
        <v>5.2497571987295467E-2</v>
      </c>
      <c r="X21" s="57">
        <f>S21/N21</f>
        <v>9.1324200913242004E-2</v>
      </c>
    </row>
    <row r="22" spans="1:24" s="43" customFormat="1" x14ac:dyDescent="0.25">
      <c r="A22" s="148"/>
      <c r="B22" s="66" t="s">
        <v>9</v>
      </c>
      <c r="C22" s="137" t="s">
        <v>17</v>
      </c>
      <c r="D22" s="140" t="s">
        <v>43</v>
      </c>
      <c r="E22" s="138">
        <v>4280</v>
      </c>
      <c r="F22" s="138">
        <v>4280</v>
      </c>
      <c r="G22" s="138">
        <v>2290</v>
      </c>
      <c r="H22" s="138">
        <v>0</v>
      </c>
      <c r="I22" s="138">
        <v>2090</v>
      </c>
      <c r="J22" s="48">
        <v>4080</v>
      </c>
      <c r="K22" s="48">
        <v>4080</v>
      </c>
      <c r="L22" s="48">
        <v>2090</v>
      </c>
      <c r="M22" s="48">
        <v>0</v>
      </c>
      <c r="N22" s="48">
        <v>1890</v>
      </c>
      <c r="O22" s="49">
        <f t="shared" ref="O22:O23" si="11">E22-J22</f>
        <v>200</v>
      </c>
      <c r="P22" s="49">
        <f t="shared" ref="P22:P23" si="12">F22-K22</f>
        <v>200</v>
      </c>
      <c r="Q22" s="49">
        <f t="shared" ref="Q22:Q23" si="13">G22-L22</f>
        <v>200</v>
      </c>
      <c r="R22" s="49">
        <f t="shared" ref="R22:R23" si="14">H22-M22</f>
        <v>0</v>
      </c>
      <c r="S22" s="49">
        <f t="shared" ref="S22:S23" si="15">I22-N22</f>
        <v>200</v>
      </c>
      <c r="T22" s="57">
        <f t="shared" ref="T22:V23" si="16">O22/J22</f>
        <v>4.9019607843137254E-2</v>
      </c>
      <c r="U22" s="57">
        <f t="shared" si="16"/>
        <v>4.9019607843137254E-2</v>
      </c>
      <c r="V22" s="57">
        <f t="shared" si="16"/>
        <v>9.569377990430622E-2</v>
      </c>
      <c r="W22" s="57"/>
      <c r="X22" s="57">
        <f>S22/N22</f>
        <v>0.10582010582010581</v>
      </c>
    </row>
    <row r="23" spans="1:24" s="43" customFormat="1" x14ac:dyDescent="0.25">
      <c r="A23" s="148"/>
      <c r="B23" s="66" t="s">
        <v>10</v>
      </c>
      <c r="C23" s="137" t="s">
        <v>17</v>
      </c>
      <c r="D23" s="140" t="s">
        <v>44</v>
      </c>
      <c r="E23" s="138">
        <v>4890</v>
      </c>
      <c r="F23" s="138">
        <v>3460</v>
      </c>
      <c r="G23" s="138">
        <v>2290</v>
      </c>
      <c r="H23" s="138">
        <v>3140</v>
      </c>
      <c r="I23" s="138">
        <v>2090</v>
      </c>
      <c r="J23" s="48">
        <v>4690</v>
      </c>
      <c r="K23" s="48">
        <v>3260</v>
      </c>
      <c r="L23" s="48">
        <v>2090</v>
      </c>
      <c r="M23" s="48">
        <v>2940</v>
      </c>
      <c r="N23" s="48">
        <v>1890</v>
      </c>
      <c r="O23" s="49">
        <f t="shared" si="11"/>
        <v>200</v>
      </c>
      <c r="P23" s="49">
        <f t="shared" si="12"/>
        <v>200</v>
      </c>
      <c r="Q23" s="49">
        <f t="shared" si="13"/>
        <v>200</v>
      </c>
      <c r="R23" s="49">
        <f t="shared" si="14"/>
        <v>200</v>
      </c>
      <c r="S23" s="49">
        <f t="shared" si="15"/>
        <v>200</v>
      </c>
      <c r="T23" s="57">
        <f t="shared" si="16"/>
        <v>4.2643923240938165E-2</v>
      </c>
      <c r="U23" s="57">
        <f t="shared" si="16"/>
        <v>6.1349693251533742E-2</v>
      </c>
      <c r="V23" s="57">
        <f t="shared" si="16"/>
        <v>9.569377990430622E-2</v>
      </c>
      <c r="W23" s="57">
        <f>R23/M23</f>
        <v>6.8027210884353748E-2</v>
      </c>
      <c r="X23" s="57">
        <f>S23/N23</f>
        <v>0.10582010582010581</v>
      </c>
    </row>
    <row r="24" spans="1:24" s="43" customFormat="1" x14ac:dyDescent="0.25">
      <c r="A24" s="51"/>
      <c r="B24" s="52"/>
      <c r="C24" s="52"/>
      <c r="D24" s="141"/>
      <c r="E24" s="53"/>
      <c r="F24" s="54"/>
      <c r="G24" s="54"/>
      <c r="H24" s="54"/>
      <c r="I24" s="54"/>
      <c r="J24" s="154"/>
      <c r="K24" s="155"/>
      <c r="L24" s="155"/>
      <c r="M24" s="155"/>
      <c r="N24" s="156"/>
      <c r="O24" s="55"/>
      <c r="P24" s="55"/>
      <c r="Q24" s="55"/>
      <c r="R24" s="55"/>
      <c r="S24" s="55"/>
      <c r="T24" s="54"/>
      <c r="U24" s="54"/>
      <c r="V24" s="54"/>
      <c r="W24" s="54"/>
      <c r="X24" s="54"/>
    </row>
    <row r="25" spans="1:24" s="43" customFormat="1" ht="45" customHeight="1" x14ac:dyDescent="0.25">
      <c r="A25" s="149" t="s">
        <v>0</v>
      </c>
      <c r="B25" s="149" t="s">
        <v>1</v>
      </c>
      <c r="C25" s="150" t="s">
        <v>28</v>
      </c>
      <c r="D25" s="144" t="s">
        <v>2</v>
      </c>
      <c r="E25" s="151" t="s">
        <v>95</v>
      </c>
      <c r="F25" s="152"/>
      <c r="G25" s="152"/>
      <c r="H25" s="152"/>
      <c r="I25" s="153"/>
      <c r="J25" s="145" t="s">
        <v>89</v>
      </c>
      <c r="K25" s="146"/>
      <c r="L25" s="146"/>
      <c r="M25" s="146"/>
      <c r="N25" s="147"/>
      <c r="O25" s="157" t="s">
        <v>52</v>
      </c>
      <c r="P25" s="157"/>
      <c r="Q25" s="157"/>
      <c r="R25" s="157"/>
      <c r="S25" s="157"/>
      <c r="T25" s="157" t="s">
        <v>53</v>
      </c>
      <c r="U25" s="157"/>
      <c r="V25" s="157"/>
      <c r="W25" s="157"/>
      <c r="X25" s="157"/>
    </row>
    <row r="26" spans="1:24" s="43" customFormat="1" ht="120" x14ac:dyDescent="0.25">
      <c r="A26" s="149"/>
      <c r="B26" s="149"/>
      <c r="C26" s="150"/>
      <c r="D26" s="144"/>
      <c r="E26" s="138" t="s">
        <v>34</v>
      </c>
      <c r="F26" s="45" t="s">
        <v>35</v>
      </c>
      <c r="G26" s="45" t="s">
        <v>36</v>
      </c>
      <c r="H26" s="45" t="s">
        <v>37</v>
      </c>
      <c r="I26" s="45" t="s">
        <v>38</v>
      </c>
      <c r="J26" s="44" t="s">
        <v>34</v>
      </c>
      <c r="K26" s="44" t="s">
        <v>35</v>
      </c>
      <c r="L26" s="44" t="s">
        <v>36</v>
      </c>
      <c r="M26" s="44" t="s">
        <v>37</v>
      </c>
      <c r="N26" s="44" t="s">
        <v>38</v>
      </c>
      <c r="O26" s="46" t="s">
        <v>34</v>
      </c>
      <c r="P26" s="46" t="s">
        <v>35</v>
      </c>
      <c r="Q26" s="46" t="s">
        <v>36</v>
      </c>
      <c r="R26" s="46" t="s">
        <v>37</v>
      </c>
      <c r="S26" s="46" t="s">
        <v>38</v>
      </c>
      <c r="T26" s="46" t="s">
        <v>34</v>
      </c>
      <c r="U26" s="46" t="s">
        <v>35</v>
      </c>
      <c r="V26" s="46" t="s">
        <v>36</v>
      </c>
      <c r="W26" s="46" t="s">
        <v>37</v>
      </c>
      <c r="X26" s="46" t="s">
        <v>38</v>
      </c>
    </row>
    <row r="27" spans="1:24" s="43" customFormat="1" ht="30" x14ac:dyDescent="0.25">
      <c r="A27" s="148"/>
      <c r="B27" s="47" t="s">
        <v>7</v>
      </c>
      <c r="C27" s="137" t="s">
        <v>6</v>
      </c>
      <c r="D27" s="140" t="s">
        <v>39</v>
      </c>
      <c r="E27" s="138">
        <v>6980</v>
      </c>
      <c r="F27" s="138">
        <v>4430</v>
      </c>
      <c r="G27" s="138">
        <v>2800</v>
      </c>
      <c r="H27" s="131">
        <v>4009.7</v>
      </c>
      <c r="I27" s="138">
        <v>2390</v>
      </c>
      <c r="J27" s="48">
        <v>6780</v>
      </c>
      <c r="K27" s="48">
        <v>4230</v>
      </c>
      <c r="L27" s="48">
        <v>2600</v>
      </c>
      <c r="M27" s="130">
        <v>3809.7000000000003</v>
      </c>
      <c r="N27" s="48">
        <v>2190</v>
      </c>
      <c r="O27" s="49">
        <f>E27-J27</f>
        <v>200</v>
      </c>
      <c r="P27" s="49">
        <f t="shared" ref="P27:S27" si="17">F27-K27</f>
        <v>200</v>
      </c>
      <c r="Q27" s="49">
        <f t="shared" si="17"/>
        <v>200</v>
      </c>
      <c r="R27" s="49">
        <f t="shared" si="17"/>
        <v>199.99999999999955</v>
      </c>
      <c r="S27" s="49">
        <f t="shared" si="17"/>
        <v>200</v>
      </c>
      <c r="T27" s="57">
        <f>O27/J27</f>
        <v>2.9498525073746312E-2</v>
      </c>
      <c r="U27" s="57">
        <f>P27/K27</f>
        <v>4.7281323877068557E-2</v>
      </c>
      <c r="V27" s="57">
        <f>Q27/L27</f>
        <v>7.6923076923076927E-2</v>
      </c>
      <c r="W27" s="57">
        <f>R27/M27</f>
        <v>5.2497571987295467E-2</v>
      </c>
      <c r="X27" s="57">
        <f>S27/N27</f>
        <v>9.1324200913242004E-2</v>
      </c>
    </row>
    <row r="28" spans="1:24" s="43" customFormat="1" x14ac:dyDescent="0.25">
      <c r="A28" s="148"/>
      <c r="B28" s="47" t="s">
        <v>9</v>
      </c>
      <c r="C28" s="137" t="s">
        <v>17</v>
      </c>
      <c r="D28" s="140" t="s">
        <v>43</v>
      </c>
      <c r="E28" s="138">
        <v>4280</v>
      </c>
      <c r="F28" s="138">
        <v>4280</v>
      </c>
      <c r="G28" s="138">
        <v>2290</v>
      </c>
      <c r="H28" s="138">
        <v>0</v>
      </c>
      <c r="I28" s="138">
        <v>2090</v>
      </c>
      <c r="J28" s="48">
        <v>4080</v>
      </c>
      <c r="K28" s="48">
        <v>4080</v>
      </c>
      <c r="L28" s="48">
        <v>2090</v>
      </c>
      <c r="M28" s="48">
        <v>0</v>
      </c>
      <c r="N28" s="48">
        <v>1890</v>
      </c>
      <c r="O28" s="49">
        <f t="shared" ref="O28:O29" si="18">E28-J28</f>
        <v>200</v>
      </c>
      <c r="P28" s="49">
        <f t="shared" ref="P28:P29" si="19">F28-K28</f>
        <v>200</v>
      </c>
      <c r="Q28" s="49">
        <f t="shared" ref="Q28:Q29" si="20">G28-L28</f>
        <v>200</v>
      </c>
      <c r="R28" s="49">
        <f t="shared" ref="R28:R29" si="21">H28-M28</f>
        <v>0</v>
      </c>
      <c r="S28" s="49">
        <f t="shared" ref="S28:S29" si="22">I28-N28</f>
        <v>200</v>
      </c>
      <c r="T28" s="57">
        <f t="shared" ref="T28:V29" si="23">O28/J28</f>
        <v>4.9019607843137254E-2</v>
      </c>
      <c r="U28" s="57">
        <f t="shared" si="23"/>
        <v>4.9019607843137254E-2</v>
      </c>
      <c r="V28" s="57">
        <f t="shared" si="23"/>
        <v>9.569377990430622E-2</v>
      </c>
      <c r="W28" s="57"/>
      <c r="X28" s="57">
        <f>S28/N28</f>
        <v>0.10582010582010581</v>
      </c>
    </row>
    <row r="29" spans="1:24" s="43" customFormat="1" x14ac:dyDescent="0.25">
      <c r="A29" s="148"/>
      <c r="B29" s="47" t="s">
        <v>10</v>
      </c>
      <c r="C29" s="137" t="s">
        <v>17</v>
      </c>
      <c r="D29" s="140" t="s">
        <v>44</v>
      </c>
      <c r="E29" s="138">
        <v>4890</v>
      </c>
      <c r="F29" s="138">
        <v>3460</v>
      </c>
      <c r="G29" s="138">
        <v>2290</v>
      </c>
      <c r="H29" s="138">
        <v>3140</v>
      </c>
      <c r="I29" s="138">
        <v>2090</v>
      </c>
      <c r="J29" s="48">
        <v>4690</v>
      </c>
      <c r="K29" s="48">
        <v>3260</v>
      </c>
      <c r="L29" s="48">
        <v>2090</v>
      </c>
      <c r="M29" s="48">
        <v>2940</v>
      </c>
      <c r="N29" s="48">
        <v>1890</v>
      </c>
      <c r="O29" s="49">
        <f t="shared" si="18"/>
        <v>200</v>
      </c>
      <c r="P29" s="49">
        <f t="shared" si="19"/>
        <v>200</v>
      </c>
      <c r="Q29" s="49">
        <f t="shared" si="20"/>
        <v>200</v>
      </c>
      <c r="R29" s="49">
        <f t="shared" si="21"/>
        <v>200</v>
      </c>
      <c r="S29" s="49">
        <f t="shared" si="22"/>
        <v>200</v>
      </c>
      <c r="T29" s="57">
        <f t="shared" si="23"/>
        <v>4.2643923240938165E-2</v>
      </c>
      <c r="U29" s="57">
        <f t="shared" si="23"/>
        <v>6.1349693251533742E-2</v>
      </c>
      <c r="V29" s="57">
        <f t="shared" si="23"/>
        <v>9.569377990430622E-2</v>
      </c>
      <c r="W29" s="57">
        <f>R29/M29</f>
        <v>6.8027210884353748E-2</v>
      </c>
      <c r="X29" s="57">
        <f>S29/N29</f>
        <v>0.10582010582010581</v>
      </c>
    </row>
    <row r="30" spans="1:24" s="43" customFormat="1" ht="15" hidden="1" customHeight="1" x14ac:dyDescent="0.25">
      <c r="A30" s="51"/>
      <c r="B30" s="52"/>
      <c r="C30" s="52"/>
      <c r="D30" s="139"/>
      <c r="E30" s="53"/>
      <c r="F30" s="54"/>
      <c r="G30" s="54"/>
      <c r="H30" s="54"/>
      <c r="I30" s="54"/>
      <c r="J30" s="154"/>
      <c r="K30" s="155"/>
      <c r="L30" s="155"/>
      <c r="M30" s="155"/>
      <c r="N30" s="156"/>
      <c r="O30" s="55"/>
      <c r="P30" s="55"/>
      <c r="Q30" s="55"/>
      <c r="R30" s="55"/>
      <c r="S30" s="55"/>
      <c r="T30" s="54"/>
      <c r="U30" s="54"/>
      <c r="V30" s="54"/>
      <c r="W30" s="54"/>
      <c r="X30" s="54"/>
    </row>
    <row r="31" spans="1:24" s="43" customFormat="1" ht="36" hidden="1" customHeight="1" x14ac:dyDescent="0.25">
      <c r="A31" s="149" t="s">
        <v>0</v>
      </c>
      <c r="B31" s="149" t="s">
        <v>1</v>
      </c>
      <c r="C31" s="149" t="s">
        <v>28</v>
      </c>
      <c r="D31" s="150" t="s">
        <v>2</v>
      </c>
      <c r="E31" s="160"/>
      <c r="F31" s="152"/>
      <c r="G31" s="152"/>
      <c r="H31" s="152"/>
      <c r="I31" s="153"/>
      <c r="J31" s="145" t="s">
        <v>90</v>
      </c>
      <c r="K31" s="146"/>
      <c r="L31" s="146"/>
      <c r="M31" s="146"/>
      <c r="N31" s="147"/>
      <c r="O31" s="157"/>
      <c r="P31" s="157"/>
      <c r="Q31" s="157"/>
      <c r="R31" s="157"/>
      <c r="S31" s="157"/>
      <c r="T31" s="157"/>
      <c r="U31" s="157"/>
      <c r="V31" s="157"/>
      <c r="W31" s="157"/>
      <c r="X31" s="157"/>
    </row>
    <row r="32" spans="1:24" s="43" customFormat="1" ht="120" hidden="1" customHeight="1" x14ac:dyDescent="0.25">
      <c r="A32" s="149"/>
      <c r="B32" s="149"/>
      <c r="C32" s="149"/>
      <c r="D32" s="150"/>
      <c r="E32" s="138"/>
      <c r="F32" s="138"/>
      <c r="G32" s="138"/>
      <c r="H32" s="138"/>
      <c r="I32" s="138"/>
      <c r="J32" s="44" t="s">
        <v>34</v>
      </c>
      <c r="K32" s="44" t="s">
        <v>35</v>
      </c>
      <c r="L32" s="44" t="s">
        <v>36</v>
      </c>
      <c r="M32" s="44" t="s">
        <v>37</v>
      </c>
      <c r="N32" s="44" t="s">
        <v>38</v>
      </c>
      <c r="O32" s="49" t="s">
        <v>34</v>
      </c>
      <c r="P32" s="49" t="s">
        <v>35</v>
      </c>
      <c r="Q32" s="56" t="s">
        <v>36</v>
      </c>
      <c r="R32" s="56" t="s">
        <v>37</v>
      </c>
      <c r="S32" s="56" t="s">
        <v>38</v>
      </c>
      <c r="T32" s="57" t="s">
        <v>34</v>
      </c>
      <c r="U32" s="57" t="s">
        <v>35</v>
      </c>
      <c r="V32" s="57" t="s">
        <v>36</v>
      </c>
      <c r="W32" s="57" t="s">
        <v>37</v>
      </c>
      <c r="X32" s="57" t="s">
        <v>38</v>
      </c>
    </row>
    <row r="33" spans="1:24" s="43" customFormat="1" ht="15" hidden="1" customHeight="1" x14ac:dyDescent="0.25">
      <c r="A33" s="158" t="s">
        <v>54</v>
      </c>
      <c r="B33" s="92" t="s">
        <v>5</v>
      </c>
      <c r="C33" s="92" t="s">
        <v>4</v>
      </c>
      <c r="D33" s="93" t="s">
        <v>4</v>
      </c>
      <c r="E33" s="138"/>
      <c r="F33" s="138"/>
      <c r="G33" s="138"/>
      <c r="H33" s="138"/>
      <c r="I33" s="138"/>
      <c r="J33" s="48" t="e">
        <f>'реабилитация после ковид-19'!#REF!</f>
        <v>#REF!</v>
      </c>
      <c r="K33" s="48" t="e">
        <f>'реабилитация после ковид-19'!#REF!</f>
        <v>#REF!</v>
      </c>
      <c r="L33" s="48" t="e">
        <f>'реабилитация после ковид-19'!#REF!</f>
        <v>#REF!</v>
      </c>
      <c r="M33" s="48" t="e">
        <f>'реабилитация после ковид-19'!#REF!</f>
        <v>#REF!</v>
      </c>
      <c r="N33" s="48" t="e">
        <f>'реабилитация после ковид-19'!#REF!</f>
        <v>#REF!</v>
      </c>
      <c r="O33" s="49" t="e">
        <f>J33-#REF!</f>
        <v>#REF!</v>
      </c>
      <c r="P33" s="49" t="e">
        <f>K33-#REF!</f>
        <v>#REF!</v>
      </c>
      <c r="Q33" s="56" t="e">
        <f>L33-#REF!</f>
        <v>#REF!</v>
      </c>
      <c r="R33" s="56" t="e">
        <f>M33-#REF!</f>
        <v>#REF!</v>
      </c>
      <c r="S33" s="56" t="e">
        <f>N33-#REF!</f>
        <v>#REF!</v>
      </c>
      <c r="T33" s="57" t="e">
        <f t="shared" ref="T33:X35" si="24">O33/J33</f>
        <v>#REF!</v>
      </c>
      <c r="U33" s="57" t="e">
        <f t="shared" si="24"/>
        <v>#REF!</v>
      </c>
      <c r="V33" s="57" t="e">
        <f t="shared" si="24"/>
        <v>#REF!</v>
      </c>
      <c r="W33" s="57" t="e">
        <f t="shared" si="24"/>
        <v>#REF!</v>
      </c>
      <c r="X33" s="57" t="e">
        <f t="shared" si="24"/>
        <v>#REF!</v>
      </c>
    </row>
    <row r="34" spans="1:24" s="43" customFormat="1" ht="30" hidden="1" customHeight="1" x14ac:dyDescent="0.25">
      <c r="A34" s="148"/>
      <c r="B34" s="92" t="s">
        <v>7</v>
      </c>
      <c r="C34" s="92" t="s">
        <v>6</v>
      </c>
      <c r="D34" s="93" t="s">
        <v>39</v>
      </c>
      <c r="E34" s="138"/>
      <c r="F34" s="138"/>
      <c r="G34" s="138"/>
      <c r="H34" s="131"/>
      <c r="I34" s="138"/>
      <c r="J34" s="48">
        <f>'реабилитация после ковид-19'!Y12</f>
        <v>6420</v>
      </c>
      <c r="K34" s="48">
        <f>'реабилитация после ковид-19'!Z12</f>
        <v>3970</v>
      </c>
      <c r="L34" s="48">
        <f>'реабилитация после ковид-19'!AA12</f>
        <v>2550</v>
      </c>
      <c r="M34" s="48">
        <f>'реабилитация после ковид-19'!AB12</f>
        <v>3600</v>
      </c>
      <c r="N34" s="48">
        <f>'реабилитация после ковид-19'!AC12</f>
        <v>2190</v>
      </c>
      <c r="O34" s="49" t="e">
        <f>J34-#REF!</f>
        <v>#REF!</v>
      </c>
      <c r="P34" s="49" t="e">
        <f>K34-#REF!</f>
        <v>#REF!</v>
      </c>
      <c r="Q34" s="56" t="e">
        <f>L34-#REF!</f>
        <v>#REF!</v>
      </c>
      <c r="R34" s="56" t="e">
        <f>M34-#REF!</f>
        <v>#REF!</v>
      </c>
      <c r="S34" s="56" t="e">
        <f>N34-#REF!</f>
        <v>#REF!</v>
      </c>
      <c r="T34" s="57" t="e">
        <f t="shared" si="24"/>
        <v>#REF!</v>
      </c>
      <c r="U34" s="57" t="e">
        <f t="shared" si="24"/>
        <v>#REF!</v>
      </c>
      <c r="V34" s="57" t="e">
        <f t="shared" si="24"/>
        <v>#REF!</v>
      </c>
      <c r="W34" s="57" t="e">
        <f t="shared" si="24"/>
        <v>#REF!</v>
      </c>
      <c r="X34" s="57" t="e">
        <f t="shared" si="24"/>
        <v>#REF!</v>
      </c>
    </row>
    <row r="35" spans="1:24" s="43" customFormat="1" ht="30" hidden="1" customHeight="1" x14ac:dyDescent="0.25">
      <c r="A35" s="148"/>
      <c r="B35" s="92" t="s">
        <v>40</v>
      </c>
      <c r="C35" s="92" t="s">
        <v>6</v>
      </c>
      <c r="D35" s="93" t="s">
        <v>39</v>
      </c>
      <c r="E35" s="138"/>
      <c r="F35" s="138"/>
      <c r="G35" s="138"/>
      <c r="H35" s="131"/>
      <c r="I35" s="138"/>
      <c r="J35" s="48" t="e">
        <f>'реабилитация после ковид-19'!#REF!</f>
        <v>#REF!</v>
      </c>
      <c r="K35" s="48" t="e">
        <f>'реабилитация после ковид-19'!#REF!</f>
        <v>#REF!</v>
      </c>
      <c r="L35" s="48" t="e">
        <f>'реабилитация после ковид-19'!#REF!</f>
        <v>#REF!</v>
      </c>
      <c r="M35" s="48" t="e">
        <f>'реабилитация после ковид-19'!#REF!</f>
        <v>#REF!</v>
      </c>
      <c r="N35" s="48" t="e">
        <f>'реабилитация после ковид-19'!#REF!</f>
        <v>#REF!</v>
      </c>
      <c r="O35" s="49" t="e">
        <f>J35-#REF!</f>
        <v>#REF!</v>
      </c>
      <c r="P35" s="49" t="e">
        <f>K35-#REF!</f>
        <v>#REF!</v>
      </c>
      <c r="Q35" s="56" t="e">
        <f>L35-#REF!</f>
        <v>#REF!</v>
      </c>
      <c r="R35" s="56" t="e">
        <f>M35-#REF!</f>
        <v>#REF!</v>
      </c>
      <c r="S35" s="56" t="e">
        <f>N35-#REF!</f>
        <v>#REF!</v>
      </c>
      <c r="T35" s="57" t="e">
        <f t="shared" si="24"/>
        <v>#REF!</v>
      </c>
      <c r="U35" s="57" t="e">
        <f t="shared" si="24"/>
        <v>#REF!</v>
      </c>
      <c r="V35" s="57" t="e">
        <f t="shared" si="24"/>
        <v>#REF!</v>
      </c>
      <c r="W35" s="57" t="e">
        <f t="shared" si="24"/>
        <v>#REF!</v>
      </c>
      <c r="X35" s="57" t="e">
        <f t="shared" si="24"/>
        <v>#REF!</v>
      </c>
    </row>
    <row r="36" spans="1:24" s="43" customFormat="1" ht="15" hidden="1" customHeight="1" x14ac:dyDescent="0.25">
      <c r="A36" s="148"/>
      <c r="B36" s="92" t="s">
        <v>9</v>
      </c>
      <c r="C36" s="92" t="s">
        <v>17</v>
      </c>
      <c r="D36" s="93" t="s">
        <v>43</v>
      </c>
      <c r="E36" s="138"/>
      <c r="F36" s="138"/>
      <c r="G36" s="138"/>
      <c r="H36" s="138"/>
      <c r="I36" s="138"/>
      <c r="J36" s="48">
        <f>'реабилитация после ковид-19'!Y13</f>
        <v>3820</v>
      </c>
      <c r="K36" s="48">
        <f>'реабилитация после ковид-19'!Z13</f>
        <v>3820</v>
      </c>
      <c r="L36" s="48">
        <f>'реабилитация после ковид-19'!AA13</f>
        <v>2090</v>
      </c>
      <c r="M36" s="48">
        <f>'реабилитация после ковид-19'!AB13</f>
        <v>0</v>
      </c>
      <c r="N36" s="48">
        <f>'реабилитация после ковид-19'!AC13</f>
        <v>1880</v>
      </c>
      <c r="O36" s="49" t="e">
        <f>J36-#REF!</f>
        <v>#REF!</v>
      </c>
      <c r="P36" s="49" t="e">
        <f>K36-#REF!</f>
        <v>#REF!</v>
      </c>
      <c r="Q36" s="56" t="e">
        <f>L36-#REF!</f>
        <v>#REF!</v>
      </c>
      <c r="R36" s="56"/>
      <c r="S36" s="56" t="e">
        <f>N36-#REF!</f>
        <v>#REF!</v>
      </c>
      <c r="T36" s="57" t="e">
        <f t="shared" ref="T36:V43" si="25">O36/J36</f>
        <v>#REF!</v>
      </c>
      <c r="U36" s="57" t="e">
        <f t="shared" si="25"/>
        <v>#REF!</v>
      </c>
      <c r="V36" s="57" t="e">
        <f t="shared" si="25"/>
        <v>#REF!</v>
      </c>
      <c r="W36" s="57"/>
      <c r="X36" s="57" t="e">
        <f t="shared" ref="X36:X43" si="26">S36/N36</f>
        <v>#REF!</v>
      </c>
    </row>
    <row r="37" spans="1:24" s="43" customFormat="1" ht="15" hidden="1" customHeight="1" x14ac:dyDescent="0.25">
      <c r="A37" s="148"/>
      <c r="B37" s="92" t="s">
        <v>10</v>
      </c>
      <c r="C37" s="92" t="s">
        <v>17</v>
      </c>
      <c r="D37" s="93" t="s">
        <v>44</v>
      </c>
      <c r="E37" s="138"/>
      <c r="F37" s="138"/>
      <c r="G37" s="138"/>
      <c r="H37" s="138"/>
      <c r="I37" s="138"/>
      <c r="J37" s="48">
        <f>'реабилитация после ковид-19'!Y14</f>
        <v>4470</v>
      </c>
      <c r="K37" s="48">
        <f>'реабилитация после ковид-19'!Z14</f>
        <v>3110</v>
      </c>
      <c r="L37" s="48">
        <f>'реабилитация после ковид-19'!AA14</f>
        <v>2090</v>
      </c>
      <c r="M37" s="48">
        <f>'реабилитация после ковид-19'!AB14</f>
        <v>2820</v>
      </c>
      <c r="N37" s="48">
        <f>'реабилитация после ковид-19'!AC14</f>
        <v>1880</v>
      </c>
      <c r="O37" s="49" t="e">
        <f>J37-#REF!</f>
        <v>#REF!</v>
      </c>
      <c r="P37" s="49" t="e">
        <f>K37-#REF!</f>
        <v>#REF!</v>
      </c>
      <c r="Q37" s="56" t="e">
        <f>L37-#REF!</f>
        <v>#REF!</v>
      </c>
      <c r="R37" s="56" t="e">
        <f>M37-#REF!</f>
        <v>#REF!</v>
      </c>
      <c r="S37" s="56" t="e">
        <f>N37-#REF!</f>
        <v>#REF!</v>
      </c>
      <c r="T37" s="57" t="e">
        <f t="shared" si="25"/>
        <v>#REF!</v>
      </c>
      <c r="U37" s="57" t="e">
        <f t="shared" si="25"/>
        <v>#REF!</v>
      </c>
      <c r="V37" s="57" t="e">
        <f t="shared" si="25"/>
        <v>#REF!</v>
      </c>
      <c r="W37" s="57" t="e">
        <f>R37/M37</f>
        <v>#REF!</v>
      </c>
      <c r="X37" s="57" t="e">
        <f t="shared" si="26"/>
        <v>#REF!</v>
      </c>
    </row>
    <row r="38" spans="1:24" s="43" customFormat="1" ht="15" hidden="1" customHeight="1" x14ac:dyDescent="0.25">
      <c r="A38" s="148"/>
      <c r="B38" s="92" t="s">
        <v>11</v>
      </c>
      <c r="C38" s="92" t="s">
        <v>17</v>
      </c>
      <c r="D38" s="93" t="s">
        <v>44</v>
      </c>
      <c r="E38" s="138"/>
      <c r="F38" s="138"/>
      <c r="G38" s="138"/>
      <c r="H38" s="138"/>
      <c r="I38" s="138"/>
      <c r="J38" s="48" t="e">
        <f>'реабилитация после ковид-19'!#REF!</f>
        <v>#REF!</v>
      </c>
      <c r="K38" s="48" t="e">
        <f>'реабилитация после ковид-19'!#REF!</f>
        <v>#REF!</v>
      </c>
      <c r="L38" s="48" t="e">
        <f>'реабилитация после ковид-19'!#REF!</f>
        <v>#REF!</v>
      </c>
      <c r="M38" s="48" t="e">
        <f>'реабилитация после ковид-19'!#REF!</f>
        <v>#REF!</v>
      </c>
      <c r="N38" s="48" t="e">
        <f>'реабилитация после ковид-19'!#REF!</f>
        <v>#REF!</v>
      </c>
      <c r="O38" s="49" t="e">
        <f>J38-#REF!</f>
        <v>#REF!</v>
      </c>
      <c r="P38" s="49" t="e">
        <f>K38-#REF!</f>
        <v>#REF!</v>
      </c>
      <c r="Q38" s="56" t="e">
        <f>L38-#REF!</f>
        <v>#REF!</v>
      </c>
      <c r="R38" s="56" t="e">
        <f>M38-#REF!</f>
        <v>#REF!</v>
      </c>
      <c r="S38" s="56" t="e">
        <f>N38-#REF!</f>
        <v>#REF!</v>
      </c>
      <c r="T38" s="57" t="e">
        <f t="shared" si="25"/>
        <v>#REF!</v>
      </c>
      <c r="U38" s="57" t="e">
        <f t="shared" si="25"/>
        <v>#REF!</v>
      </c>
      <c r="V38" s="57" t="e">
        <f t="shared" si="25"/>
        <v>#REF!</v>
      </c>
      <c r="W38" s="57" t="e">
        <f>R38/M38</f>
        <v>#REF!</v>
      </c>
      <c r="X38" s="57" t="e">
        <f t="shared" si="26"/>
        <v>#REF!</v>
      </c>
    </row>
    <row r="39" spans="1:24" s="43" customFormat="1" ht="15" hidden="1" customHeight="1" x14ac:dyDescent="0.25">
      <c r="A39" s="148"/>
      <c r="B39" s="92" t="s">
        <v>12</v>
      </c>
      <c r="C39" s="92" t="s">
        <v>17</v>
      </c>
      <c r="D39" s="93" t="s">
        <v>44</v>
      </c>
      <c r="E39" s="138"/>
      <c r="F39" s="138"/>
      <c r="G39" s="138"/>
      <c r="H39" s="138"/>
      <c r="I39" s="138"/>
      <c r="J39" s="48" t="e">
        <f>'реабилитация после ковид-19'!#REF!</f>
        <v>#REF!</v>
      </c>
      <c r="K39" s="48" t="e">
        <f>'реабилитация после ковид-19'!#REF!</f>
        <v>#REF!</v>
      </c>
      <c r="L39" s="48" t="e">
        <f>'реабилитация после ковид-19'!#REF!</f>
        <v>#REF!</v>
      </c>
      <c r="M39" s="48" t="e">
        <f>'реабилитация после ковид-19'!#REF!</f>
        <v>#REF!</v>
      </c>
      <c r="N39" s="48" t="e">
        <f>'реабилитация после ковид-19'!#REF!</f>
        <v>#REF!</v>
      </c>
      <c r="O39" s="49" t="e">
        <f>J39-#REF!</f>
        <v>#REF!</v>
      </c>
      <c r="P39" s="49" t="e">
        <f>K39-#REF!</f>
        <v>#REF!</v>
      </c>
      <c r="Q39" s="56" t="e">
        <f>L39-#REF!</f>
        <v>#REF!</v>
      </c>
      <c r="R39" s="56" t="e">
        <f>M39-#REF!</f>
        <v>#REF!</v>
      </c>
      <c r="S39" s="56" t="e">
        <f>N39-#REF!</f>
        <v>#REF!</v>
      </c>
      <c r="T39" s="57" t="e">
        <f t="shared" si="25"/>
        <v>#REF!</v>
      </c>
      <c r="U39" s="57" t="e">
        <f t="shared" si="25"/>
        <v>#REF!</v>
      </c>
      <c r="V39" s="57" t="e">
        <f t="shared" si="25"/>
        <v>#REF!</v>
      </c>
      <c r="W39" s="57" t="e">
        <f>R39/M39</f>
        <v>#REF!</v>
      </c>
      <c r="X39" s="57" t="e">
        <f t="shared" si="26"/>
        <v>#REF!</v>
      </c>
    </row>
    <row r="40" spans="1:24" s="43" customFormat="1" ht="15" hidden="1" customHeight="1" x14ac:dyDescent="0.25">
      <c r="A40" s="148"/>
      <c r="B40" s="92" t="s">
        <v>13</v>
      </c>
      <c r="C40" s="92" t="s">
        <v>18</v>
      </c>
      <c r="D40" s="93" t="s">
        <v>45</v>
      </c>
      <c r="E40" s="138"/>
      <c r="F40" s="138"/>
      <c r="G40" s="138"/>
      <c r="H40" s="138"/>
      <c r="I40" s="138"/>
      <c r="J40" s="48" t="e">
        <f>'реабилитация после ковид-19'!#REF!</f>
        <v>#REF!</v>
      </c>
      <c r="K40" s="48" t="e">
        <f>'реабилитация после ковид-19'!#REF!</f>
        <v>#REF!</v>
      </c>
      <c r="L40" s="48" t="e">
        <f>'реабилитация после ковид-19'!#REF!</f>
        <v>#REF!</v>
      </c>
      <c r="M40" s="48" t="e">
        <f>'реабилитация после ковид-19'!#REF!</f>
        <v>#REF!</v>
      </c>
      <c r="N40" s="48" t="e">
        <f>'реабилитация после ковид-19'!#REF!</f>
        <v>#REF!</v>
      </c>
      <c r="O40" s="49" t="e">
        <f>J40-#REF!</f>
        <v>#REF!</v>
      </c>
      <c r="P40" s="49" t="e">
        <f>K40-#REF!</f>
        <v>#REF!</v>
      </c>
      <c r="Q40" s="56" t="e">
        <f>L40-#REF!</f>
        <v>#REF!</v>
      </c>
      <c r="R40" s="56" t="e">
        <f>M40-#REF!</f>
        <v>#REF!</v>
      </c>
      <c r="S40" s="56" t="e">
        <f>N40-#REF!</f>
        <v>#REF!</v>
      </c>
      <c r="T40" s="57" t="e">
        <f t="shared" si="25"/>
        <v>#REF!</v>
      </c>
      <c r="U40" s="57" t="e">
        <f t="shared" si="25"/>
        <v>#REF!</v>
      </c>
      <c r="V40" s="57" t="e">
        <f t="shared" si="25"/>
        <v>#REF!</v>
      </c>
      <c r="W40" s="57" t="e">
        <f>R40/M40</f>
        <v>#REF!</v>
      </c>
      <c r="X40" s="57" t="e">
        <f t="shared" si="26"/>
        <v>#REF!</v>
      </c>
    </row>
    <row r="41" spans="1:24" s="43" customFormat="1" ht="15" hidden="1" customHeight="1" x14ac:dyDescent="0.25">
      <c r="A41" s="148"/>
      <c r="B41" s="50" t="s">
        <v>14</v>
      </c>
      <c r="C41" s="92" t="s">
        <v>18</v>
      </c>
      <c r="D41" s="93" t="s">
        <v>46</v>
      </c>
      <c r="E41" s="138"/>
      <c r="F41" s="138"/>
      <c r="G41" s="138"/>
      <c r="H41" s="138"/>
      <c r="I41" s="138"/>
      <c r="J41" s="48" t="e">
        <f>'реабилитация после ковид-19'!#REF!</f>
        <v>#REF!</v>
      </c>
      <c r="K41" s="48" t="e">
        <f>'реабилитация после ковид-19'!#REF!</f>
        <v>#REF!</v>
      </c>
      <c r="L41" s="48" t="e">
        <f>'реабилитация после ковид-19'!#REF!</f>
        <v>#REF!</v>
      </c>
      <c r="M41" s="48" t="e">
        <f>'реабилитация после ковид-19'!#REF!</f>
        <v>#REF!</v>
      </c>
      <c r="N41" s="48" t="e">
        <f>'реабилитация после ковид-19'!#REF!</f>
        <v>#REF!</v>
      </c>
      <c r="O41" s="49" t="e">
        <f>J41-#REF!</f>
        <v>#REF!</v>
      </c>
      <c r="P41" s="49" t="e">
        <f>K41-#REF!</f>
        <v>#REF!</v>
      </c>
      <c r="Q41" s="56" t="e">
        <f>L41-#REF!</f>
        <v>#REF!</v>
      </c>
      <c r="R41" s="56" t="e">
        <f>M41-#REF!</f>
        <v>#REF!</v>
      </c>
      <c r="S41" s="56" t="e">
        <f>N41-#REF!</f>
        <v>#REF!</v>
      </c>
      <c r="T41" s="57" t="e">
        <f t="shared" si="25"/>
        <v>#REF!</v>
      </c>
      <c r="U41" s="57" t="e">
        <f t="shared" si="25"/>
        <v>#REF!</v>
      </c>
      <c r="V41" s="57" t="e">
        <f t="shared" si="25"/>
        <v>#REF!</v>
      </c>
      <c r="W41" s="57" t="e">
        <f>R41/M41</f>
        <v>#REF!</v>
      </c>
      <c r="X41" s="57" t="e">
        <f t="shared" si="26"/>
        <v>#REF!</v>
      </c>
    </row>
    <row r="42" spans="1:24" s="43" customFormat="1" ht="15" hidden="1" customHeight="1" x14ac:dyDescent="0.25">
      <c r="A42" s="148"/>
      <c r="B42" s="92" t="s">
        <v>15</v>
      </c>
      <c r="C42" s="92" t="s">
        <v>17</v>
      </c>
      <c r="D42" s="93" t="s">
        <v>43</v>
      </c>
      <c r="E42" s="138"/>
      <c r="F42" s="138"/>
      <c r="G42" s="138"/>
      <c r="H42" s="138"/>
      <c r="I42" s="138"/>
      <c r="J42" s="48" t="e">
        <f>'реабилитация после ковид-19'!#REF!</f>
        <v>#REF!</v>
      </c>
      <c r="K42" s="48" t="e">
        <f>'реабилитация после ковид-19'!#REF!</f>
        <v>#REF!</v>
      </c>
      <c r="L42" s="48" t="e">
        <f>'реабилитация после ковид-19'!#REF!</f>
        <v>#REF!</v>
      </c>
      <c r="M42" s="48" t="e">
        <f>'реабилитация после ковид-19'!#REF!</f>
        <v>#REF!</v>
      </c>
      <c r="N42" s="48" t="e">
        <f>'реабилитация после ковид-19'!#REF!</f>
        <v>#REF!</v>
      </c>
      <c r="O42" s="49" t="e">
        <f>J42-#REF!</f>
        <v>#REF!</v>
      </c>
      <c r="P42" s="49" t="e">
        <f>K42-#REF!</f>
        <v>#REF!</v>
      </c>
      <c r="Q42" s="56" t="e">
        <f>L42-#REF!</f>
        <v>#REF!</v>
      </c>
      <c r="R42" s="56"/>
      <c r="S42" s="56" t="e">
        <f>N42-#REF!</f>
        <v>#REF!</v>
      </c>
      <c r="T42" s="57" t="e">
        <f t="shared" si="25"/>
        <v>#REF!</v>
      </c>
      <c r="U42" s="57" t="e">
        <f t="shared" si="25"/>
        <v>#REF!</v>
      </c>
      <c r="V42" s="57" t="e">
        <f t="shared" si="25"/>
        <v>#REF!</v>
      </c>
      <c r="W42" s="57"/>
      <c r="X42" s="57" t="e">
        <f t="shared" si="26"/>
        <v>#REF!</v>
      </c>
    </row>
    <row r="43" spans="1:24" s="43" customFormat="1" ht="15" hidden="1" customHeight="1" x14ac:dyDescent="0.25">
      <c r="A43" s="159"/>
      <c r="B43" s="50" t="s">
        <v>14</v>
      </c>
      <c r="C43" s="92" t="s">
        <v>18</v>
      </c>
      <c r="D43" s="93" t="s">
        <v>46</v>
      </c>
      <c r="E43" s="138"/>
      <c r="F43" s="138"/>
      <c r="G43" s="138"/>
      <c r="H43" s="138"/>
      <c r="I43" s="138"/>
      <c r="J43" s="48" t="e">
        <f>'реабилитация после ковид-19'!#REF!</f>
        <v>#REF!</v>
      </c>
      <c r="K43" s="48" t="e">
        <f>'реабилитация после ковид-19'!#REF!</f>
        <v>#REF!</v>
      </c>
      <c r="L43" s="48" t="e">
        <f>'реабилитация после ковид-19'!#REF!</f>
        <v>#REF!</v>
      </c>
      <c r="M43" s="48" t="e">
        <f>'реабилитация после ковид-19'!#REF!</f>
        <v>#REF!</v>
      </c>
      <c r="N43" s="48" t="e">
        <f>'реабилитация после ковид-19'!#REF!</f>
        <v>#REF!</v>
      </c>
      <c r="O43" s="49" t="e">
        <f>J43-#REF!</f>
        <v>#REF!</v>
      </c>
      <c r="P43" s="49" t="e">
        <f>K43-#REF!</f>
        <v>#REF!</v>
      </c>
      <c r="Q43" s="56" t="e">
        <f>L43-#REF!</f>
        <v>#REF!</v>
      </c>
      <c r="R43" s="56" t="e">
        <f>M43-#REF!</f>
        <v>#REF!</v>
      </c>
      <c r="S43" s="56" t="e">
        <f>N43-#REF!</f>
        <v>#REF!</v>
      </c>
      <c r="T43" s="57" t="e">
        <f t="shared" si="25"/>
        <v>#REF!</v>
      </c>
      <c r="U43" s="57" t="e">
        <f t="shared" si="25"/>
        <v>#REF!</v>
      </c>
      <c r="V43" s="57" t="e">
        <f t="shared" si="25"/>
        <v>#REF!</v>
      </c>
      <c r="W43" s="57" t="e">
        <f>R43/M43</f>
        <v>#REF!</v>
      </c>
      <c r="X43" s="57" t="e">
        <f t="shared" si="26"/>
        <v>#REF!</v>
      </c>
    </row>
    <row r="44" spans="1:24" s="43" customFormat="1" x14ac:dyDescent="0.25">
      <c r="A44" s="51"/>
      <c r="B44" s="52"/>
      <c r="C44" s="52"/>
      <c r="D44" s="142"/>
      <c r="E44" s="53"/>
      <c r="F44" s="54"/>
      <c r="G44" s="54"/>
      <c r="H44" s="54"/>
      <c r="I44" s="54"/>
      <c r="J44" s="154"/>
      <c r="K44" s="155"/>
      <c r="L44" s="155"/>
      <c r="M44" s="155"/>
      <c r="N44" s="156"/>
      <c r="O44" s="55"/>
      <c r="P44" s="55"/>
      <c r="Q44" s="55"/>
      <c r="R44" s="55"/>
      <c r="S44" s="55"/>
      <c r="T44" s="54"/>
      <c r="U44" s="54"/>
      <c r="V44" s="54"/>
      <c r="W44" s="54"/>
      <c r="X44" s="54"/>
    </row>
    <row r="45" spans="1:24" s="43" customFormat="1" ht="45" customHeight="1" x14ac:dyDescent="0.25">
      <c r="A45" s="149" t="s">
        <v>0</v>
      </c>
      <c r="B45" s="149" t="s">
        <v>1</v>
      </c>
      <c r="C45" s="150" t="s">
        <v>28</v>
      </c>
      <c r="D45" s="144" t="s">
        <v>2</v>
      </c>
      <c r="E45" s="151" t="s">
        <v>96</v>
      </c>
      <c r="F45" s="152"/>
      <c r="G45" s="152"/>
      <c r="H45" s="152"/>
      <c r="I45" s="153"/>
      <c r="J45" s="145" t="s">
        <v>90</v>
      </c>
      <c r="K45" s="146"/>
      <c r="L45" s="146"/>
      <c r="M45" s="146"/>
      <c r="N45" s="147"/>
      <c r="O45" s="157" t="s">
        <v>52</v>
      </c>
      <c r="P45" s="157"/>
      <c r="Q45" s="157"/>
      <c r="R45" s="157"/>
      <c r="S45" s="157"/>
      <c r="T45" s="157" t="s">
        <v>53</v>
      </c>
      <c r="U45" s="157"/>
      <c r="V45" s="157"/>
      <c r="W45" s="157"/>
      <c r="X45" s="157"/>
    </row>
    <row r="46" spans="1:24" s="43" customFormat="1" ht="120" x14ac:dyDescent="0.25">
      <c r="A46" s="149"/>
      <c r="B46" s="149"/>
      <c r="C46" s="150"/>
      <c r="D46" s="144"/>
      <c r="E46" s="138" t="s">
        <v>34</v>
      </c>
      <c r="F46" s="45" t="s">
        <v>35</v>
      </c>
      <c r="G46" s="45" t="s">
        <v>36</v>
      </c>
      <c r="H46" s="45" t="s">
        <v>37</v>
      </c>
      <c r="I46" s="45" t="s">
        <v>38</v>
      </c>
      <c r="J46" s="44" t="s">
        <v>34</v>
      </c>
      <c r="K46" s="44" t="s">
        <v>35</v>
      </c>
      <c r="L46" s="44" t="s">
        <v>36</v>
      </c>
      <c r="M46" s="44" t="s">
        <v>37</v>
      </c>
      <c r="N46" s="44" t="s">
        <v>38</v>
      </c>
      <c r="O46" s="46" t="s">
        <v>34</v>
      </c>
      <c r="P46" s="46" t="s">
        <v>35</v>
      </c>
      <c r="Q46" s="46" t="s">
        <v>36</v>
      </c>
      <c r="R46" s="46" t="s">
        <v>37</v>
      </c>
      <c r="S46" s="46" t="s">
        <v>38</v>
      </c>
      <c r="T46" s="46" t="s">
        <v>34</v>
      </c>
      <c r="U46" s="46" t="s">
        <v>35</v>
      </c>
      <c r="V46" s="46" t="s">
        <v>36</v>
      </c>
      <c r="W46" s="46" t="s">
        <v>37</v>
      </c>
      <c r="X46" s="46" t="s">
        <v>38</v>
      </c>
    </row>
    <row r="47" spans="1:24" s="43" customFormat="1" ht="30" x14ac:dyDescent="0.25">
      <c r="A47" s="148"/>
      <c r="B47" s="66" t="s">
        <v>7</v>
      </c>
      <c r="C47" s="137" t="s">
        <v>6</v>
      </c>
      <c r="D47" s="140" t="s">
        <v>39</v>
      </c>
      <c r="E47" s="138">
        <v>6420</v>
      </c>
      <c r="F47" s="138">
        <v>3970</v>
      </c>
      <c r="G47" s="138">
        <v>2550</v>
      </c>
      <c r="H47" s="138">
        <v>3600</v>
      </c>
      <c r="I47" s="138">
        <v>2190</v>
      </c>
      <c r="J47" s="48">
        <v>6220</v>
      </c>
      <c r="K47" s="48">
        <v>3770</v>
      </c>
      <c r="L47" s="48">
        <v>2350</v>
      </c>
      <c r="M47" s="48">
        <v>3400</v>
      </c>
      <c r="N47" s="48">
        <v>1990</v>
      </c>
      <c r="O47" s="49">
        <f>E47-J47</f>
        <v>200</v>
      </c>
      <c r="P47" s="49">
        <f t="shared" ref="P47:S47" si="27">F47-K47</f>
        <v>200</v>
      </c>
      <c r="Q47" s="49">
        <f t="shared" si="27"/>
        <v>200</v>
      </c>
      <c r="R47" s="49">
        <f t="shared" si="27"/>
        <v>200</v>
      </c>
      <c r="S47" s="49">
        <f t="shared" si="27"/>
        <v>200</v>
      </c>
      <c r="T47" s="57">
        <f>O47/J47</f>
        <v>3.215434083601286E-2</v>
      </c>
      <c r="U47" s="57">
        <f>P47/K47</f>
        <v>5.3050397877984087E-2</v>
      </c>
      <c r="V47" s="57">
        <f>Q47/L47</f>
        <v>8.5106382978723402E-2</v>
      </c>
      <c r="W47" s="57">
        <f>R47/M47</f>
        <v>5.8823529411764705E-2</v>
      </c>
      <c r="X47" s="57">
        <f>S47/N47</f>
        <v>0.10050251256281408</v>
      </c>
    </row>
    <row r="48" spans="1:24" s="43" customFormat="1" x14ac:dyDescent="0.25">
      <c r="A48" s="148"/>
      <c r="B48" s="66" t="s">
        <v>9</v>
      </c>
      <c r="C48" s="137" t="s">
        <v>17</v>
      </c>
      <c r="D48" s="140" t="s">
        <v>43</v>
      </c>
      <c r="E48" s="138">
        <v>3820</v>
      </c>
      <c r="F48" s="138">
        <v>3820</v>
      </c>
      <c r="G48" s="138">
        <v>2090</v>
      </c>
      <c r="H48" s="138">
        <v>0</v>
      </c>
      <c r="I48" s="138">
        <v>1880</v>
      </c>
      <c r="J48" s="48">
        <v>3620</v>
      </c>
      <c r="K48" s="48">
        <v>3620</v>
      </c>
      <c r="L48" s="48">
        <v>1890</v>
      </c>
      <c r="M48" s="48">
        <v>0</v>
      </c>
      <c r="N48" s="48">
        <v>1680</v>
      </c>
      <c r="O48" s="49">
        <f t="shared" ref="O48:O49" si="28">E48-J48</f>
        <v>200</v>
      </c>
      <c r="P48" s="49">
        <f t="shared" ref="P48:P49" si="29">F48-K48</f>
        <v>200</v>
      </c>
      <c r="Q48" s="49">
        <f t="shared" ref="Q48:Q49" si="30">G48-L48</f>
        <v>200</v>
      </c>
      <c r="R48" s="49">
        <f t="shared" ref="R48:R49" si="31">H48-M48</f>
        <v>0</v>
      </c>
      <c r="S48" s="49">
        <f t="shared" ref="S48:S49" si="32">I48-N48</f>
        <v>200</v>
      </c>
      <c r="T48" s="57">
        <f t="shared" ref="T48:V49" si="33">O48/J48</f>
        <v>5.5248618784530384E-2</v>
      </c>
      <c r="U48" s="57">
        <f t="shared" si="33"/>
        <v>5.5248618784530384E-2</v>
      </c>
      <c r="V48" s="57">
        <f t="shared" si="33"/>
        <v>0.10582010582010581</v>
      </c>
      <c r="W48" s="57"/>
      <c r="X48" s="57">
        <f>S48/N48</f>
        <v>0.11904761904761904</v>
      </c>
    </row>
    <row r="49" spans="1:24" s="43" customFormat="1" x14ac:dyDescent="0.25">
      <c r="A49" s="148"/>
      <c r="B49" s="66" t="s">
        <v>10</v>
      </c>
      <c r="C49" s="137" t="s">
        <v>17</v>
      </c>
      <c r="D49" s="140" t="s">
        <v>44</v>
      </c>
      <c r="E49" s="138">
        <v>4470</v>
      </c>
      <c r="F49" s="138">
        <v>3110</v>
      </c>
      <c r="G49" s="138">
        <v>2090</v>
      </c>
      <c r="H49" s="138">
        <v>2820</v>
      </c>
      <c r="I49" s="138">
        <v>1880</v>
      </c>
      <c r="J49" s="48">
        <v>4270</v>
      </c>
      <c r="K49" s="48">
        <v>2910</v>
      </c>
      <c r="L49" s="48">
        <v>1890</v>
      </c>
      <c r="M49" s="48">
        <v>2620</v>
      </c>
      <c r="N49" s="48">
        <v>1680</v>
      </c>
      <c r="O49" s="49">
        <f t="shared" si="28"/>
        <v>200</v>
      </c>
      <c r="P49" s="49">
        <f t="shared" si="29"/>
        <v>200</v>
      </c>
      <c r="Q49" s="49">
        <f t="shared" si="30"/>
        <v>200</v>
      </c>
      <c r="R49" s="49">
        <f t="shared" si="31"/>
        <v>200</v>
      </c>
      <c r="S49" s="49">
        <f t="shared" si="32"/>
        <v>200</v>
      </c>
      <c r="T49" s="57">
        <f t="shared" si="33"/>
        <v>4.6838407494145202E-2</v>
      </c>
      <c r="U49" s="57">
        <f t="shared" si="33"/>
        <v>6.8728522336769765E-2</v>
      </c>
      <c r="V49" s="57">
        <f t="shared" si="33"/>
        <v>0.10582010582010581</v>
      </c>
      <c r="W49" s="57">
        <f>R49/M49</f>
        <v>7.6335877862595422E-2</v>
      </c>
      <c r="X49" s="57">
        <f>S49/N49</f>
        <v>0.11904761904761904</v>
      </c>
    </row>
    <row r="50" spans="1:24" s="43" customFormat="1" x14ac:dyDescent="0.25">
      <c r="A50" s="132"/>
      <c r="B50" s="69"/>
      <c r="C50" s="133"/>
      <c r="D50" s="143"/>
      <c r="E50" s="138"/>
      <c r="F50" s="138"/>
      <c r="G50" s="138"/>
      <c r="H50" s="138"/>
      <c r="I50" s="138"/>
      <c r="J50" s="134"/>
      <c r="K50" s="135"/>
      <c r="L50" s="135"/>
      <c r="M50" s="135"/>
      <c r="N50" s="136"/>
      <c r="O50" s="49"/>
      <c r="P50" s="49"/>
      <c r="Q50" s="56"/>
      <c r="R50" s="56"/>
      <c r="S50" s="56"/>
      <c r="T50" s="57"/>
      <c r="U50" s="57"/>
      <c r="V50" s="57"/>
      <c r="W50" s="57"/>
      <c r="X50" s="57"/>
    </row>
    <row r="51" spans="1:24" s="43" customFormat="1" x14ac:dyDescent="0.25">
      <c r="A51" s="132"/>
      <c r="B51" s="69"/>
      <c r="C51" s="133"/>
      <c r="D51" s="133"/>
      <c r="E51" s="138"/>
      <c r="F51" s="138"/>
      <c r="G51" s="138"/>
      <c r="H51" s="138"/>
      <c r="I51" s="138"/>
      <c r="J51" s="134"/>
      <c r="K51" s="135"/>
      <c r="L51" s="135"/>
      <c r="M51" s="135"/>
      <c r="N51" s="136"/>
      <c r="O51" s="49"/>
      <c r="P51" s="49"/>
      <c r="Q51" s="56"/>
      <c r="R51" s="56"/>
      <c r="S51" s="56"/>
      <c r="T51" s="57"/>
      <c r="U51" s="57"/>
      <c r="V51" s="57"/>
      <c r="W51" s="57"/>
      <c r="X51" s="57"/>
    </row>
  </sheetData>
  <mergeCells count="59">
    <mergeCell ref="O31:S31"/>
    <mergeCell ref="T31:X31"/>
    <mergeCell ref="A47:A49"/>
    <mergeCell ref="B31:B32"/>
    <mergeCell ref="C31:C32"/>
    <mergeCell ref="D31:D32"/>
    <mergeCell ref="A33:A43"/>
    <mergeCell ref="J31:N31"/>
    <mergeCell ref="O45:S45"/>
    <mergeCell ref="T45:X45"/>
    <mergeCell ref="J44:N44"/>
    <mergeCell ref="E31:I31"/>
    <mergeCell ref="E45:I45"/>
    <mergeCell ref="A45:A46"/>
    <mergeCell ref="B45:B46"/>
    <mergeCell ref="C45:C46"/>
    <mergeCell ref="O7:S7"/>
    <mergeCell ref="T7:X7"/>
    <mergeCell ref="J12:N12"/>
    <mergeCell ref="A7:A8"/>
    <mergeCell ref="B7:B8"/>
    <mergeCell ref="C7:C8"/>
    <mergeCell ref="D7:D8"/>
    <mergeCell ref="J7:N7"/>
    <mergeCell ref="A9:A11"/>
    <mergeCell ref="E7:I7"/>
    <mergeCell ref="O13:S13"/>
    <mergeCell ref="T13:X13"/>
    <mergeCell ref="O25:S25"/>
    <mergeCell ref="T25:X25"/>
    <mergeCell ref="A19:A20"/>
    <mergeCell ref="B19:B20"/>
    <mergeCell ref="C19:C20"/>
    <mergeCell ref="D19:D20"/>
    <mergeCell ref="J19:N19"/>
    <mergeCell ref="O19:S19"/>
    <mergeCell ref="T19:X19"/>
    <mergeCell ref="J24:N24"/>
    <mergeCell ref="A13:A14"/>
    <mergeCell ref="B13:B14"/>
    <mergeCell ref="A21:A23"/>
    <mergeCell ref="A15:A17"/>
    <mergeCell ref="E13:I13"/>
    <mergeCell ref="E19:I19"/>
    <mergeCell ref="E25:I25"/>
    <mergeCell ref="J30:N30"/>
    <mergeCell ref="C13:C14"/>
    <mergeCell ref="D13:D14"/>
    <mergeCell ref="J13:N13"/>
    <mergeCell ref="J18:N18"/>
    <mergeCell ref="D45:D46"/>
    <mergeCell ref="J45:N45"/>
    <mergeCell ref="A27:A29"/>
    <mergeCell ref="A31:A32"/>
    <mergeCell ref="A25:A26"/>
    <mergeCell ref="B25:B26"/>
    <mergeCell ref="C25:C26"/>
    <mergeCell ref="D25:D26"/>
    <mergeCell ref="J25:N25"/>
  </mergeCells>
  <pageMargins left="0.23622047244094491" right="0.23622047244094491" top="0.35433070866141736" bottom="0.74803149606299213" header="0.11811023622047245" footer="0.11811023622047245"/>
  <pageSetup paperSize="9" scale="1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AC45"/>
  <sheetViews>
    <sheetView tabSelected="1" topLeftCell="D1" zoomScale="80" zoomScaleNormal="80" workbookViewId="0"/>
  </sheetViews>
  <sheetFormatPr defaultColWidth="9.140625" defaultRowHeight="12.75" x14ac:dyDescent="0.2"/>
  <cols>
    <col min="1" max="1" width="17" style="37" customWidth="1"/>
    <col min="2" max="2" width="15.140625" style="37" customWidth="1"/>
    <col min="3" max="3" width="15.7109375" style="37" customWidth="1"/>
    <col min="4" max="4" width="24.7109375" style="37" customWidth="1"/>
    <col min="5" max="14" width="9.140625" style="37" customWidth="1"/>
    <col min="15" max="29" width="9" style="37" customWidth="1"/>
    <col min="30" max="30" width="9.140625" style="37" customWidth="1"/>
    <col min="31" max="31" width="14.28515625" style="37" bestFit="1" customWidth="1"/>
    <col min="32" max="16384" width="9.140625" style="37"/>
  </cols>
  <sheetData>
    <row r="1" spans="1:29" x14ac:dyDescent="0.2">
      <c r="AB1" s="37" t="s">
        <v>60</v>
      </c>
    </row>
    <row r="2" spans="1:29" s="2" customFormat="1" ht="18.75" x14ac:dyDescent="0.3">
      <c r="A2" s="1" t="s">
        <v>21</v>
      </c>
      <c r="B2" s="1"/>
      <c r="C2" s="1"/>
      <c r="S2" s="67"/>
      <c r="T2" s="68"/>
      <c r="U2" s="68"/>
      <c r="V2" s="68"/>
      <c r="X2" s="64" t="s">
        <v>19</v>
      </c>
      <c r="Y2" s="64"/>
      <c r="Z2" s="64"/>
      <c r="AA2" s="64"/>
      <c r="AB2" s="64"/>
      <c r="AC2" s="65"/>
    </row>
    <row r="3" spans="1:29" s="2" customFormat="1" ht="18.75" x14ac:dyDescent="0.3">
      <c r="A3" s="1" t="s">
        <v>22</v>
      </c>
      <c r="B3" s="1"/>
      <c r="C3" s="1"/>
      <c r="S3" s="67"/>
      <c r="T3" s="68"/>
      <c r="U3" s="68"/>
      <c r="V3" s="68"/>
      <c r="X3" s="1" t="s">
        <v>3</v>
      </c>
      <c r="Y3" s="1"/>
      <c r="Z3" s="1"/>
      <c r="AA3" s="1"/>
      <c r="AB3" s="1"/>
    </row>
    <row r="4" spans="1:29" s="2" customFormat="1" ht="18.75" x14ac:dyDescent="0.3">
      <c r="A4" s="1" t="s">
        <v>23</v>
      </c>
      <c r="B4" s="1"/>
      <c r="C4" s="1"/>
      <c r="S4" s="67"/>
      <c r="T4" s="68"/>
      <c r="U4" s="68"/>
      <c r="V4" s="68"/>
      <c r="X4" s="1" t="s">
        <v>23</v>
      </c>
      <c r="Y4" s="1"/>
      <c r="Z4" s="1"/>
      <c r="AA4" s="1"/>
      <c r="AB4" s="1"/>
    </row>
    <row r="5" spans="1:29" s="2" customFormat="1" ht="18.75" x14ac:dyDescent="0.3">
      <c r="A5" s="1" t="s">
        <v>64</v>
      </c>
      <c r="B5" s="1"/>
      <c r="C5" s="1"/>
      <c r="S5" s="67"/>
      <c r="T5" s="68"/>
      <c r="U5" s="68"/>
      <c r="V5" s="68"/>
      <c r="X5" s="1" t="s">
        <v>25</v>
      </c>
      <c r="Y5" s="1"/>
      <c r="Z5" s="1"/>
      <c r="AA5" s="1"/>
      <c r="AB5" s="1"/>
    </row>
    <row r="6" spans="1:29" s="2" customFormat="1" ht="18.75" x14ac:dyDescent="0.3">
      <c r="A6" s="1"/>
      <c r="B6" s="1"/>
      <c r="C6" s="1"/>
      <c r="S6" s="67"/>
      <c r="T6" s="68"/>
      <c r="U6" s="68"/>
      <c r="V6" s="68"/>
      <c r="X6" s="1" t="s">
        <v>65</v>
      </c>
      <c r="Y6" s="1"/>
      <c r="Z6" s="1"/>
      <c r="AA6" s="1"/>
      <c r="AB6" s="1"/>
    </row>
    <row r="7" spans="1:29" s="2" customFormat="1" ht="18.75" x14ac:dyDescent="0.3">
      <c r="Q7" s="1"/>
      <c r="R7" s="1"/>
      <c r="S7" s="1"/>
      <c r="V7" s="1"/>
      <c r="W7" s="1"/>
      <c r="X7" s="1"/>
      <c r="AA7" s="1"/>
      <c r="AB7" s="1"/>
      <c r="AC7" s="1"/>
    </row>
    <row r="8" spans="1:29" s="6" customFormat="1" ht="20.25" x14ac:dyDescent="0.3">
      <c r="A8" s="5" t="s">
        <v>97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29" s="7" customFormat="1" ht="14.25" customHeight="1" x14ac:dyDescent="0.25"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s="9" customFormat="1" ht="38.25" customHeight="1" x14ac:dyDescent="0.25">
      <c r="A10" s="165" t="s">
        <v>0</v>
      </c>
      <c r="B10" s="167" t="s">
        <v>1</v>
      </c>
      <c r="C10" s="165" t="s">
        <v>28</v>
      </c>
      <c r="D10" s="169" t="s">
        <v>2</v>
      </c>
      <c r="E10" s="161" t="s">
        <v>81</v>
      </c>
      <c r="F10" s="162"/>
      <c r="G10" s="162"/>
      <c r="H10" s="162"/>
      <c r="I10" s="163"/>
      <c r="J10" s="161" t="s">
        <v>82</v>
      </c>
      <c r="K10" s="162"/>
      <c r="L10" s="162"/>
      <c r="M10" s="162"/>
      <c r="N10" s="163"/>
      <c r="O10" s="161" t="s">
        <v>83</v>
      </c>
      <c r="P10" s="162"/>
      <c r="Q10" s="162"/>
      <c r="R10" s="162"/>
      <c r="S10" s="163"/>
      <c r="T10" s="161" t="s">
        <v>84</v>
      </c>
      <c r="U10" s="162"/>
      <c r="V10" s="162"/>
      <c r="W10" s="162"/>
      <c r="X10" s="163"/>
      <c r="Y10" s="161" t="s">
        <v>85</v>
      </c>
      <c r="Z10" s="162"/>
      <c r="AA10" s="162"/>
      <c r="AB10" s="162"/>
      <c r="AC10" s="163"/>
    </row>
    <row r="11" spans="1:29" s="13" customFormat="1" ht="62.25" customHeight="1" x14ac:dyDescent="0.25">
      <c r="A11" s="166"/>
      <c r="B11" s="168"/>
      <c r="C11" s="166"/>
      <c r="D11" s="170"/>
      <c r="E11" s="10" t="s">
        <v>34</v>
      </c>
      <c r="F11" s="11" t="s">
        <v>35</v>
      </c>
      <c r="G11" s="11" t="s">
        <v>36</v>
      </c>
      <c r="H11" s="11" t="s">
        <v>37</v>
      </c>
      <c r="I11" s="12" t="s">
        <v>38</v>
      </c>
      <c r="J11" s="10" t="s">
        <v>34</v>
      </c>
      <c r="K11" s="11" t="s">
        <v>35</v>
      </c>
      <c r="L11" s="11" t="s">
        <v>36</v>
      </c>
      <c r="M11" s="11" t="s">
        <v>37</v>
      </c>
      <c r="N11" s="12" t="s">
        <v>38</v>
      </c>
      <c r="O11" s="10" t="s">
        <v>34</v>
      </c>
      <c r="P11" s="11" t="s">
        <v>35</v>
      </c>
      <c r="Q11" s="11" t="s">
        <v>36</v>
      </c>
      <c r="R11" s="11" t="s">
        <v>37</v>
      </c>
      <c r="S11" s="12" t="s">
        <v>38</v>
      </c>
      <c r="T11" s="10" t="s">
        <v>34</v>
      </c>
      <c r="U11" s="11" t="s">
        <v>35</v>
      </c>
      <c r="V11" s="11" t="s">
        <v>36</v>
      </c>
      <c r="W11" s="11" t="s">
        <v>37</v>
      </c>
      <c r="X11" s="12" t="s">
        <v>38</v>
      </c>
      <c r="Y11" s="10" t="s">
        <v>34</v>
      </c>
      <c r="Z11" s="11" t="s">
        <v>35</v>
      </c>
      <c r="AA11" s="11" t="s">
        <v>36</v>
      </c>
      <c r="AB11" s="11" t="s">
        <v>37</v>
      </c>
      <c r="AC11" s="12" t="s">
        <v>38</v>
      </c>
    </row>
    <row r="12" spans="1:29" s="20" customFormat="1" ht="33.75" customHeight="1" x14ac:dyDescent="0.25">
      <c r="A12" s="164" t="s">
        <v>91</v>
      </c>
      <c r="B12" s="14" t="s">
        <v>7</v>
      </c>
      <c r="C12" s="15" t="s">
        <v>6</v>
      </c>
      <c r="D12" s="14" t="s">
        <v>39</v>
      </c>
      <c r="E12" s="88">
        <f>6220+200</f>
        <v>6420</v>
      </c>
      <c r="F12" s="80">
        <f>200+3770</f>
        <v>3970</v>
      </c>
      <c r="G12" s="83">
        <f>200+2350</f>
        <v>2550</v>
      </c>
      <c r="H12" s="83">
        <f>200+3400</f>
        <v>3600</v>
      </c>
      <c r="I12" s="85">
        <f>200+1990</f>
        <v>2190</v>
      </c>
      <c r="J12" s="88">
        <v>6420</v>
      </c>
      <c r="K12" s="80">
        <v>3970</v>
      </c>
      <c r="L12" s="83">
        <v>2550</v>
      </c>
      <c r="M12" s="83">
        <v>3600</v>
      </c>
      <c r="N12" s="85">
        <v>2190</v>
      </c>
      <c r="O12" s="89">
        <f>200+6780</f>
        <v>6980</v>
      </c>
      <c r="P12" s="81">
        <f>200+4230</f>
        <v>4430</v>
      </c>
      <c r="Q12" s="82">
        <f>200+2600</f>
        <v>2800</v>
      </c>
      <c r="R12" s="90">
        <f>200+3809.7</f>
        <v>4009.7</v>
      </c>
      <c r="S12" s="84">
        <f>200+2190</f>
        <v>2390</v>
      </c>
      <c r="T12" s="89">
        <v>6980</v>
      </c>
      <c r="U12" s="81">
        <v>4430</v>
      </c>
      <c r="V12" s="82">
        <v>2800</v>
      </c>
      <c r="W12" s="90">
        <v>4009.7</v>
      </c>
      <c r="X12" s="84">
        <v>2390</v>
      </c>
      <c r="Y12" s="88">
        <v>6420</v>
      </c>
      <c r="Z12" s="80">
        <v>3970</v>
      </c>
      <c r="AA12" s="83">
        <v>2550</v>
      </c>
      <c r="AB12" s="83">
        <v>3600</v>
      </c>
      <c r="AC12" s="85">
        <v>2190</v>
      </c>
    </row>
    <row r="13" spans="1:29" s="71" customFormat="1" ht="33.75" customHeight="1" x14ac:dyDescent="0.25">
      <c r="A13" s="164"/>
      <c r="B13" s="24" t="s">
        <v>9</v>
      </c>
      <c r="C13" s="21" t="s">
        <v>17</v>
      </c>
      <c r="D13" s="70" t="s">
        <v>43</v>
      </c>
      <c r="E13" s="87">
        <f>3620+200</f>
        <v>3820</v>
      </c>
      <c r="F13" s="80">
        <f>200+3620</f>
        <v>3820</v>
      </c>
      <c r="G13" s="83">
        <f>200+1890</f>
        <v>2090</v>
      </c>
      <c r="H13" s="83">
        <v>0</v>
      </c>
      <c r="I13" s="85">
        <f>200+1680</f>
        <v>1880</v>
      </c>
      <c r="J13" s="87">
        <v>3820</v>
      </c>
      <c r="K13" s="80">
        <v>3820</v>
      </c>
      <c r="L13" s="83">
        <v>2090</v>
      </c>
      <c r="M13" s="83">
        <v>0</v>
      </c>
      <c r="N13" s="85">
        <v>1880</v>
      </c>
      <c r="O13" s="86">
        <f>200+4080</f>
        <v>4280</v>
      </c>
      <c r="P13" s="81">
        <f>200+4080</f>
        <v>4280</v>
      </c>
      <c r="Q13" s="82">
        <f>200+2090</f>
        <v>2290</v>
      </c>
      <c r="R13" s="82">
        <v>0</v>
      </c>
      <c r="S13" s="84">
        <f>200+1890</f>
        <v>2090</v>
      </c>
      <c r="T13" s="89">
        <v>4280</v>
      </c>
      <c r="U13" s="81">
        <v>4280</v>
      </c>
      <c r="V13" s="82">
        <v>2290</v>
      </c>
      <c r="W13" s="82">
        <v>0</v>
      </c>
      <c r="X13" s="84">
        <v>2090</v>
      </c>
      <c r="Y13" s="88">
        <v>3820</v>
      </c>
      <c r="Z13" s="80">
        <v>3820</v>
      </c>
      <c r="AA13" s="83">
        <v>2090</v>
      </c>
      <c r="AB13" s="83">
        <v>0</v>
      </c>
      <c r="AC13" s="85">
        <v>1880</v>
      </c>
    </row>
    <row r="14" spans="1:29" s="71" customFormat="1" ht="33.75" customHeight="1" x14ac:dyDescent="0.25">
      <c r="A14" s="164"/>
      <c r="B14" s="24" t="s">
        <v>10</v>
      </c>
      <c r="C14" s="21" t="s">
        <v>17</v>
      </c>
      <c r="D14" s="70" t="s">
        <v>44</v>
      </c>
      <c r="E14" s="88">
        <v>4470</v>
      </c>
      <c r="F14" s="80">
        <f>200+2910</f>
        <v>3110</v>
      </c>
      <c r="G14" s="83">
        <f>200+1890</f>
        <v>2090</v>
      </c>
      <c r="H14" s="83">
        <f>200+2620</f>
        <v>2820</v>
      </c>
      <c r="I14" s="85">
        <f>200+1680</f>
        <v>1880</v>
      </c>
      <c r="J14" s="88">
        <v>4470</v>
      </c>
      <c r="K14" s="80">
        <v>3110</v>
      </c>
      <c r="L14" s="83">
        <v>2090</v>
      </c>
      <c r="M14" s="83">
        <v>2820</v>
      </c>
      <c r="N14" s="85">
        <v>1880</v>
      </c>
      <c r="O14" s="89">
        <f>200+4690</f>
        <v>4890</v>
      </c>
      <c r="P14" s="81">
        <f>200+3260</f>
        <v>3460</v>
      </c>
      <c r="Q14" s="82">
        <f>200+2090</f>
        <v>2290</v>
      </c>
      <c r="R14" s="82">
        <f>200+2940</f>
        <v>3140</v>
      </c>
      <c r="S14" s="84">
        <f>200+1890</f>
        <v>2090</v>
      </c>
      <c r="T14" s="89">
        <v>4890</v>
      </c>
      <c r="U14" s="81">
        <v>3460</v>
      </c>
      <c r="V14" s="82">
        <v>2290</v>
      </c>
      <c r="W14" s="82">
        <v>3140</v>
      </c>
      <c r="X14" s="84">
        <v>2090</v>
      </c>
      <c r="Y14" s="88">
        <v>4470</v>
      </c>
      <c r="Z14" s="80">
        <v>3110</v>
      </c>
      <c r="AA14" s="83">
        <v>2090</v>
      </c>
      <c r="AB14" s="83">
        <v>2820</v>
      </c>
      <c r="AC14" s="85">
        <v>1880</v>
      </c>
    </row>
    <row r="15" spans="1:29" s="20" customFormat="1" x14ac:dyDescent="0.25"/>
    <row r="16" spans="1:29" s="20" customFormat="1" x14ac:dyDescent="0.25"/>
    <row r="17" spans="3:9" s="20" customFormat="1" x14ac:dyDescent="0.25"/>
    <row r="18" spans="3:9" s="36" customFormat="1" ht="18.75" x14ac:dyDescent="0.25">
      <c r="C18" s="36" t="s">
        <v>20</v>
      </c>
      <c r="I18" s="36" t="s">
        <v>62</v>
      </c>
    </row>
    <row r="19" spans="3:9" s="20" customFormat="1" x14ac:dyDescent="0.25"/>
    <row r="20" spans="3:9" s="20" customFormat="1" x14ac:dyDescent="0.25"/>
    <row r="21" spans="3:9" s="20" customFormat="1" x14ac:dyDescent="0.25"/>
    <row r="22" spans="3:9" s="20" customFormat="1" x14ac:dyDescent="0.25"/>
    <row r="23" spans="3:9" s="20" customFormat="1" x14ac:dyDescent="0.25"/>
    <row r="24" spans="3:9" s="20" customFormat="1" x14ac:dyDescent="0.25"/>
    <row r="25" spans="3:9" s="20" customFormat="1" x14ac:dyDescent="0.25"/>
    <row r="26" spans="3:9" s="20" customFormat="1" x14ac:dyDescent="0.25"/>
    <row r="27" spans="3:9" s="20" customFormat="1" x14ac:dyDescent="0.25"/>
    <row r="28" spans="3:9" s="20" customFormat="1" x14ac:dyDescent="0.25"/>
    <row r="29" spans="3:9" s="20" customFormat="1" x14ac:dyDescent="0.25"/>
    <row r="30" spans="3:9" s="20" customFormat="1" x14ac:dyDescent="0.25"/>
    <row r="31" spans="3:9" s="20" customFormat="1" x14ac:dyDescent="0.25"/>
    <row r="32" spans="3:9" s="20" customFormat="1" x14ac:dyDescent="0.25"/>
    <row r="33" s="20" customFormat="1" x14ac:dyDescent="0.25"/>
    <row r="34" s="20" customFormat="1" x14ac:dyDescent="0.25"/>
    <row r="35" s="20" customFormat="1" x14ac:dyDescent="0.25"/>
    <row r="36" s="20" customFormat="1" x14ac:dyDescent="0.25"/>
    <row r="37" s="20" customFormat="1" x14ac:dyDescent="0.25"/>
    <row r="38" s="20" customFormat="1" x14ac:dyDescent="0.25"/>
    <row r="39" s="20" customFormat="1" x14ac:dyDescent="0.25"/>
    <row r="40" s="20" customFormat="1" x14ac:dyDescent="0.25"/>
    <row r="41" s="20" customFormat="1" x14ac:dyDescent="0.25"/>
    <row r="42" s="20" customFormat="1" x14ac:dyDescent="0.25"/>
    <row r="43" s="20" customFormat="1" x14ac:dyDescent="0.25"/>
    <row r="44" s="20" customFormat="1" x14ac:dyDescent="0.25"/>
    <row r="45" s="20" customFormat="1" x14ac:dyDescent="0.25"/>
  </sheetData>
  <mergeCells count="10">
    <mergeCell ref="O10:S10"/>
    <mergeCell ref="T10:X10"/>
    <mergeCell ref="Y10:AC10"/>
    <mergeCell ref="A12:A14"/>
    <mergeCell ref="A10:A11"/>
    <mergeCell ref="B10:B11"/>
    <mergeCell ref="C10:C11"/>
    <mergeCell ref="D10:D11"/>
    <mergeCell ref="E10:I10"/>
    <mergeCell ref="J10:N10"/>
  </mergeCells>
  <pageMargins left="0.23622047244094491" right="0.23622047244094491" top="0.35433070866141736" bottom="0.35433070866141736" header="0.31496062992125984" footer="0.31496062992125984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2"/>
  <sheetViews>
    <sheetView zoomScale="80" zoomScaleNormal="80" workbookViewId="0">
      <selection activeCell="J12" sqref="J12:N23"/>
    </sheetView>
  </sheetViews>
  <sheetFormatPr defaultColWidth="9.140625" defaultRowHeight="12.75" x14ac:dyDescent="0.2"/>
  <cols>
    <col min="1" max="1" width="17" style="37" customWidth="1"/>
    <col min="2" max="2" width="17.140625" style="37" customWidth="1"/>
    <col min="3" max="3" width="15.7109375" style="37" customWidth="1"/>
    <col min="4" max="4" width="31.5703125" style="37" customWidth="1"/>
    <col min="5" max="9" width="9.140625" style="37" customWidth="1"/>
    <col min="10" max="19" width="9" style="37" customWidth="1"/>
    <col min="20" max="16384" width="9.140625" style="37"/>
  </cols>
  <sheetData>
    <row r="1" spans="1:19" s="2" customFormat="1" ht="18.75" x14ac:dyDescent="0.3">
      <c r="A1" s="1" t="s">
        <v>21</v>
      </c>
      <c r="B1" s="1"/>
      <c r="C1" s="1"/>
      <c r="N1" s="3" t="s">
        <v>19</v>
      </c>
      <c r="O1" s="3"/>
      <c r="P1" s="3"/>
      <c r="Q1" s="3"/>
      <c r="R1" s="3"/>
      <c r="S1" s="4"/>
    </row>
    <row r="2" spans="1:19" s="2" customFormat="1" ht="18.75" x14ac:dyDescent="0.3">
      <c r="A2" s="1" t="s">
        <v>22</v>
      </c>
      <c r="B2" s="1"/>
      <c r="C2" s="1"/>
      <c r="N2" s="1" t="s">
        <v>3</v>
      </c>
      <c r="O2" s="1"/>
      <c r="P2" s="1"/>
      <c r="Q2" s="1"/>
      <c r="R2" s="1"/>
    </row>
    <row r="3" spans="1:19" s="2" customFormat="1" ht="18.75" x14ac:dyDescent="0.3">
      <c r="A3" s="1" t="s">
        <v>23</v>
      </c>
      <c r="B3" s="1"/>
      <c r="C3" s="1"/>
      <c r="N3" s="1" t="s">
        <v>23</v>
      </c>
      <c r="O3" s="1"/>
      <c r="P3" s="1"/>
      <c r="Q3" s="1"/>
      <c r="R3" s="1"/>
    </row>
    <row r="4" spans="1:19" s="2" customFormat="1" ht="18.75" x14ac:dyDescent="0.3">
      <c r="A4" s="1" t="s">
        <v>24</v>
      </c>
      <c r="B4" s="1"/>
      <c r="C4" s="1"/>
      <c r="N4" s="1" t="s">
        <v>25</v>
      </c>
      <c r="O4" s="1"/>
      <c r="P4" s="1"/>
      <c r="Q4" s="1"/>
      <c r="R4" s="1"/>
    </row>
    <row r="5" spans="1:19" s="2" customFormat="1" ht="18.75" x14ac:dyDescent="0.3">
      <c r="A5" s="1"/>
      <c r="B5" s="1"/>
      <c r="C5" s="1"/>
      <c r="N5" s="1" t="s">
        <v>26</v>
      </c>
      <c r="O5" s="1"/>
      <c r="P5" s="1"/>
      <c r="Q5" s="1"/>
      <c r="R5" s="1"/>
    </row>
    <row r="6" spans="1:19" s="2" customFormat="1" ht="18.75" x14ac:dyDescent="0.3">
      <c r="L6" s="1"/>
      <c r="M6" s="1"/>
      <c r="N6" s="1"/>
      <c r="Q6" s="1"/>
      <c r="R6" s="1"/>
      <c r="S6" s="1"/>
    </row>
    <row r="7" spans="1:19" s="6" customFormat="1" ht="20.25" x14ac:dyDescent="0.3">
      <c r="A7" s="5" t="s">
        <v>49</v>
      </c>
      <c r="B7" s="5"/>
      <c r="C7" s="5"/>
      <c r="D7" s="5"/>
      <c r="E7" s="5"/>
      <c r="F7" s="5"/>
      <c r="G7" s="5"/>
      <c r="H7" s="5"/>
      <c r="I7" s="5"/>
    </row>
    <row r="8" spans="1:19" s="6" customFormat="1" ht="20.25" x14ac:dyDescent="0.3">
      <c r="A8" s="5" t="s">
        <v>58</v>
      </c>
      <c r="B8" s="5"/>
      <c r="C8" s="5"/>
      <c r="D8" s="5"/>
      <c r="E8" s="5"/>
      <c r="F8" s="5"/>
      <c r="G8" s="5"/>
      <c r="H8" s="5"/>
      <c r="I8" s="5"/>
    </row>
    <row r="9" spans="1:19" s="7" customFormat="1" ht="15.75" x14ac:dyDescent="0.25"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9" s="9" customFormat="1" ht="14.25" x14ac:dyDescent="0.25">
      <c r="A10" s="165" t="s">
        <v>0</v>
      </c>
      <c r="B10" s="167" t="s">
        <v>1</v>
      </c>
      <c r="C10" s="165" t="s">
        <v>28</v>
      </c>
      <c r="D10" s="169" t="s">
        <v>2</v>
      </c>
      <c r="E10" s="171" t="s">
        <v>55</v>
      </c>
      <c r="F10" s="162"/>
      <c r="G10" s="162"/>
      <c r="H10" s="162"/>
      <c r="I10" s="163"/>
      <c r="J10" s="171" t="s">
        <v>56</v>
      </c>
      <c r="K10" s="162"/>
      <c r="L10" s="162"/>
      <c r="M10" s="162"/>
      <c r="N10" s="163"/>
      <c r="O10" s="171" t="s">
        <v>50</v>
      </c>
      <c r="P10" s="162"/>
      <c r="Q10" s="162"/>
      <c r="R10" s="162"/>
      <c r="S10" s="163"/>
    </row>
    <row r="11" spans="1:19" s="13" customFormat="1" ht="80.25" customHeight="1" x14ac:dyDescent="0.25">
      <c r="A11" s="166"/>
      <c r="B11" s="168"/>
      <c r="C11" s="166"/>
      <c r="D11" s="170"/>
      <c r="E11" s="10" t="s">
        <v>34</v>
      </c>
      <c r="F11" s="11" t="s">
        <v>35</v>
      </c>
      <c r="G11" s="11" t="s">
        <v>36</v>
      </c>
      <c r="H11" s="11" t="s">
        <v>37</v>
      </c>
      <c r="I11" s="12" t="s">
        <v>38</v>
      </c>
      <c r="J11" s="10" t="s">
        <v>34</v>
      </c>
      <c r="K11" s="11" t="s">
        <v>35</v>
      </c>
      <c r="L11" s="11" t="s">
        <v>36</v>
      </c>
      <c r="M11" s="11" t="s">
        <v>37</v>
      </c>
      <c r="N11" s="12" t="s">
        <v>38</v>
      </c>
      <c r="O11" s="10" t="s">
        <v>34</v>
      </c>
      <c r="P11" s="11" t="s">
        <v>35</v>
      </c>
      <c r="Q11" s="11" t="s">
        <v>36</v>
      </c>
      <c r="R11" s="11" t="s">
        <v>37</v>
      </c>
      <c r="S11" s="12" t="s">
        <v>38</v>
      </c>
    </row>
    <row r="12" spans="1:19" s="20" customFormat="1" ht="33.75" customHeight="1" x14ac:dyDescent="0.25">
      <c r="A12" s="172" t="s">
        <v>16</v>
      </c>
      <c r="B12" s="14" t="s">
        <v>5</v>
      </c>
      <c r="C12" s="15" t="s">
        <v>4</v>
      </c>
      <c r="D12" s="14" t="s">
        <v>4</v>
      </c>
      <c r="E12" s="61" t="e">
        <f>#REF!*0.95</f>
        <v>#REF!</v>
      </c>
      <c r="F12" s="58" t="e">
        <f>#REF!*0.95</f>
        <v>#REF!</v>
      </c>
      <c r="G12" s="62" t="e">
        <f>#REF!*0.95</f>
        <v>#REF!</v>
      </c>
      <c r="H12" s="62" t="e">
        <f>#REF!*0.95</f>
        <v>#REF!</v>
      </c>
      <c r="I12" s="63" t="e">
        <f>#REF!*0.95</f>
        <v>#REF!</v>
      </c>
      <c r="J12" s="61" t="e">
        <f>#REF!*0.95</f>
        <v>#REF!</v>
      </c>
      <c r="K12" s="58" t="e">
        <f>#REF!*0.95</f>
        <v>#REF!</v>
      </c>
      <c r="L12" s="62" t="e">
        <f>#REF!*0.95</f>
        <v>#REF!</v>
      </c>
      <c r="M12" s="62" t="e">
        <f>#REF!*0.95</f>
        <v>#REF!</v>
      </c>
      <c r="N12" s="63" t="e">
        <f>#REF!*0.95</f>
        <v>#REF!</v>
      </c>
      <c r="O12" s="61" t="e">
        <f>#REF!*0.95</f>
        <v>#REF!</v>
      </c>
      <c r="P12" s="58" t="e">
        <f>#REF!*0.95</f>
        <v>#REF!</v>
      </c>
      <c r="Q12" s="62" t="e">
        <f>#REF!*0.95</f>
        <v>#REF!</v>
      </c>
      <c r="R12" s="62" t="e">
        <f>#REF!*0.95</f>
        <v>#REF!</v>
      </c>
      <c r="S12" s="63" t="e">
        <f>#REF!*0.95</f>
        <v>#REF!</v>
      </c>
    </row>
    <row r="13" spans="1:19" s="20" customFormat="1" ht="33.75" customHeight="1" x14ac:dyDescent="0.25">
      <c r="A13" s="173"/>
      <c r="B13" s="14" t="s">
        <v>7</v>
      </c>
      <c r="C13" s="15" t="s">
        <v>6</v>
      </c>
      <c r="D13" s="14" t="s">
        <v>39</v>
      </c>
      <c r="E13" s="61" t="e">
        <f>#REF!*0.95</f>
        <v>#REF!</v>
      </c>
      <c r="F13" s="58" t="e">
        <f>#REF!*0.95</f>
        <v>#REF!</v>
      </c>
      <c r="G13" s="62" t="e">
        <f>#REF!*0.95</f>
        <v>#REF!</v>
      </c>
      <c r="H13" s="62" t="e">
        <f>#REF!*0.95</f>
        <v>#REF!</v>
      </c>
      <c r="I13" s="63" t="e">
        <f>#REF!*0.95</f>
        <v>#REF!</v>
      </c>
      <c r="J13" s="61" t="e">
        <f>#REF!*0.95</f>
        <v>#REF!</v>
      </c>
      <c r="K13" s="58" t="e">
        <f>#REF!*0.95</f>
        <v>#REF!</v>
      </c>
      <c r="L13" s="62" t="e">
        <f>#REF!*0.95</f>
        <v>#REF!</v>
      </c>
      <c r="M13" s="62" t="e">
        <f>#REF!*0.95</f>
        <v>#REF!</v>
      </c>
      <c r="N13" s="63" t="e">
        <f>#REF!*0.95</f>
        <v>#REF!</v>
      </c>
      <c r="O13" s="61" t="e">
        <f>#REF!*0.95</f>
        <v>#REF!</v>
      </c>
      <c r="P13" s="58" t="e">
        <f>#REF!*0.95</f>
        <v>#REF!</v>
      </c>
      <c r="Q13" s="62" t="e">
        <f>#REF!*0.95</f>
        <v>#REF!</v>
      </c>
      <c r="R13" s="62" t="e">
        <f>#REF!*0.95</f>
        <v>#REF!</v>
      </c>
      <c r="S13" s="63" t="e">
        <f>#REF!*0.95</f>
        <v>#REF!</v>
      </c>
    </row>
    <row r="14" spans="1:19" s="20" customFormat="1" ht="33.75" customHeight="1" x14ac:dyDescent="0.25">
      <c r="A14" s="173"/>
      <c r="B14" s="14" t="s">
        <v>40</v>
      </c>
      <c r="C14" s="15" t="s">
        <v>6</v>
      </c>
      <c r="D14" s="14" t="s">
        <v>39</v>
      </c>
      <c r="E14" s="61" t="e">
        <f>#REF!*0.95</f>
        <v>#REF!</v>
      </c>
      <c r="F14" s="58" t="e">
        <f>#REF!*0.95</f>
        <v>#REF!</v>
      </c>
      <c r="G14" s="62" t="e">
        <f>#REF!*0.95</f>
        <v>#REF!</v>
      </c>
      <c r="H14" s="62" t="e">
        <f>#REF!*0.95</f>
        <v>#REF!</v>
      </c>
      <c r="I14" s="63" t="e">
        <f>#REF!*0.95</f>
        <v>#REF!</v>
      </c>
      <c r="J14" s="61" t="e">
        <f>#REF!*0.95</f>
        <v>#REF!</v>
      </c>
      <c r="K14" s="58" t="e">
        <f>#REF!*0.95</f>
        <v>#REF!</v>
      </c>
      <c r="L14" s="62" t="e">
        <f>#REF!*0.95</f>
        <v>#REF!</v>
      </c>
      <c r="M14" s="62" t="e">
        <f>#REF!*0.95</f>
        <v>#REF!</v>
      </c>
      <c r="N14" s="63" t="e">
        <f>#REF!*0.95</f>
        <v>#REF!</v>
      </c>
      <c r="O14" s="61" t="e">
        <f>#REF!*0.95</f>
        <v>#REF!</v>
      </c>
      <c r="P14" s="58" t="e">
        <f>#REF!*0.95</f>
        <v>#REF!</v>
      </c>
      <c r="Q14" s="62" t="e">
        <f>#REF!*0.95</f>
        <v>#REF!</v>
      </c>
      <c r="R14" s="62" t="e">
        <f>#REF!*0.95</f>
        <v>#REF!</v>
      </c>
      <c r="S14" s="63" t="e">
        <f>#REF!*0.95</f>
        <v>#REF!</v>
      </c>
    </row>
    <row r="15" spans="1:19" s="20" customFormat="1" ht="33.75" customHeight="1" x14ac:dyDescent="0.25">
      <c r="A15" s="173"/>
      <c r="B15" s="14" t="s">
        <v>8</v>
      </c>
      <c r="C15" s="21" t="s">
        <v>41</v>
      </c>
      <c r="D15" s="22" t="s">
        <v>42</v>
      </c>
      <c r="E15" s="61" t="e">
        <f>#REF!*0.95</f>
        <v>#REF!</v>
      </c>
      <c r="F15" s="58" t="e">
        <f>#REF!*0.95</f>
        <v>#REF!</v>
      </c>
      <c r="G15" s="62" t="e">
        <f>#REF!*0.95</f>
        <v>#REF!</v>
      </c>
      <c r="H15" s="62" t="e">
        <f>#REF!*0.95</f>
        <v>#REF!</v>
      </c>
      <c r="I15" s="63" t="e">
        <f>#REF!*0.95</f>
        <v>#REF!</v>
      </c>
      <c r="J15" s="61" t="e">
        <f>#REF!*0.95</f>
        <v>#REF!</v>
      </c>
      <c r="K15" s="58" t="e">
        <f>#REF!*0.95</f>
        <v>#REF!</v>
      </c>
      <c r="L15" s="62" t="e">
        <f>#REF!*0.95</f>
        <v>#REF!</v>
      </c>
      <c r="M15" s="62" t="e">
        <f>#REF!*0.95</f>
        <v>#REF!</v>
      </c>
      <c r="N15" s="63" t="e">
        <f>#REF!*0.95</f>
        <v>#REF!</v>
      </c>
      <c r="O15" s="61" t="e">
        <f>#REF!*0.95</f>
        <v>#REF!</v>
      </c>
      <c r="P15" s="58" t="e">
        <f>#REF!*0.95</f>
        <v>#REF!</v>
      </c>
      <c r="Q15" s="62" t="e">
        <f>#REF!*0.95</f>
        <v>#REF!</v>
      </c>
      <c r="R15" s="62" t="e">
        <f>#REF!*0.95</f>
        <v>#REF!</v>
      </c>
      <c r="S15" s="63" t="e">
        <f>#REF!*0.95</f>
        <v>#REF!</v>
      </c>
    </row>
    <row r="16" spans="1:19" s="20" customFormat="1" ht="33.75" customHeight="1" x14ac:dyDescent="0.25">
      <c r="A16" s="173"/>
      <c r="B16" s="14" t="s">
        <v>9</v>
      </c>
      <c r="C16" s="15" t="s">
        <v>17</v>
      </c>
      <c r="D16" s="22" t="s">
        <v>43</v>
      </c>
      <c r="E16" s="61" t="e">
        <f>#REF!*0.95</f>
        <v>#REF!</v>
      </c>
      <c r="F16" s="58" t="e">
        <f>#REF!*0.95</f>
        <v>#REF!</v>
      </c>
      <c r="G16" s="62" t="e">
        <f>#REF!*0.95</f>
        <v>#REF!</v>
      </c>
      <c r="H16" s="62" t="e">
        <f>#REF!*0.95</f>
        <v>#REF!</v>
      </c>
      <c r="I16" s="63" t="e">
        <f>#REF!*0.95</f>
        <v>#REF!</v>
      </c>
      <c r="J16" s="61" t="e">
        <f>#REF!*0.95</f>
        <v>#REF!</v>
      </c>
      <c r="K16" s="58" t="e">
        <f>#REF!*0.95</f>
        <v>#REF!</v>
      </c>
      <c r="L16" s="62" t="e">
        <f>#REF!*0.95</f>
        <v>#REF!</v>
      </c>
      <c r="M16" s="62" t="e">
        <f>#REF!*0.95</f>
        <v>#REF!</v>
      </c>
      <c r="N16" s="63" t="e">
        <f>#REF!*0.95</f>
        <v>#REF!</v>
      </c>
      <c r="O16" s="61" t="e">
        <f>#REF!*0.95</f>
        <v>#REF!</v>
      </c>
      <c r="P16" s="58" t="e">
        <f>#REF!*0.95</f>
        <v>#REF!</v>
      </c>
      <c r="Q16" s="62" t="e">
        <f>#REF!*0.95</f>
        <v>#REF!</v>
      </c>
      <c r="R16" s="62" t="e">
        <f>#REF!*0.95</f>
        <v>#REF!</v>
      </c>
      <c r="S16" s="63" t="e">
        <f>#REF!*0.95</f>
        <v>#REF!</v>
      </c>
    </row>
    <row r="17" spans="1:19" s="20" customFormat="1" ht="33.75" customHeight="1" x14ac:dyDescent="0.25">
      <c r="A17" s="173"/>
      <c r="B17" s="14" t="s">
        <v>10</v>
      </c>
      <c r="C17" s="15" t="s">
        <v>17</v>
      </c>
      <c r="D17" s="22" t="s">
        <v>44</v>
      </c>
      <c r="E17" s="61" t="e">
        <f>#REF!*0.95</f>
        <v>#REF!</v>
      </c>
      <c r="F17" s="58" t="e">
        <f>#REF!*0.95</f>
        <v>#REF!</v>
      </c>
      <c r="G17" s="62" t="e">
        <f>#REF!*0.95</f>
        <v>#REF!</v>
      </c>
      <c r="H17" s="62" t="e">
        <f>#REF!*0.95</f>
        <v>#REF!</v>
      </c>
      <c r="I17" s="63" t="e">
        <f>#REF!*0.95</f>
        <v>#REF!</v>
      </c>
      <c r="J17" s="61" t="e">
        <f>#REF!*0.95</f>
        <v>#REF!</v>
      </c>
      <c r="K17" s="58" t="e">
        <f>#REF!*0.95</f>
        <v>#REF!</v>
      </c>
      <c r="L17" s="62" t="e">
        <f>#REF!*0.95</f>
        <v>#REF!</v>
      </c>
      <c r="M17" s="62" t="e">
        <f>#REF!*0.95</f>
        <v>#REF!</v>
      </c>
      <c r="N17" s="63" t="e">
        <f>#REF!*0.95</f>
        <v>#REF!</v>
      </c>
      <c r="O17" s="61" t="e">
        <f>#REF!*0.95</f>
        <v>#REF!</v>
      </c>
      <c r="P17" s="58" t="e">
        <f>#REF!*0.95</f>
        <v>#REF!</v>
      </c>
      <c r="Q17" s="62" t="e">
        <f>#REF!*0.95</f>
        <v>#REF!</v>
      </c>
      <c r="R17" s="62" t="e">
        <f>#REF!*0.95</f>
        <v>#REF!</v>
      </c>
      <c r="S17" s="63" t="e">
        <f>#REF!*0.95</f>
        <v>#REF!</v>
      </c>
    </row>
    <row r="18" spans="1:19" s="20" customFormat="1" ht="33.75" customHeight="1" x14ac:dyDescent="0.25">
      <c r="A18" s="173"/>
      <c r="B18" s="14" t="s">
        <v>11</v>
      </c>
      <c r="C18" s="15" t="s">
        <v>17</v>
      </c>
      <c r="D18" s="22" t="s">
        <v>44</v>
      </c>
      <c r="E18" s="61" t="e">
        <f>#REF!*0.95</f>
        <v>#REF!</v>
      </c>
      <c r="F18" s="58" t="e">
        <f>#REF!*0.95</f>
        <v>#REF!</v>
      </c>
      <c r="G18" s="62" t="e">
        <f>#REF!*0.95</f>
        <v>#REF!</v>
      </c>
      <c r="H18" s="62" t="e">
        <f>#REF!*0.95</f>
        <v>#REF!</v>
      </c>
      <c r="I18" s="63" t="e">
        <f>#REF!*0.95</f>
        <v>#REF!</v>
      </c>
      <c r="J18" s="61" t="e">
        <f>#REF!*0.95</f>
        <v>#REF!</v>
      </c>
      <c r="K18" s="58" t="e">
        <f>#REF!*0.95</f>
        <v>#REF!</v>
      </c>
      <c r="L18" s="62" t="e">
        <f>#REF!*0.95</f>
        <v>#REF!</v>
      </c>
      <c r="M18" s="62" t="e">
        <f>#REF!*0.95</f>
        <v>#REF!</v>
      </c>
      <c r="N18" s="63" t="e">
        <f>#REF!*0.95</f>
        <v>#REF!</v>
      </c>
      <c r="O18" s="61" t="e">
        <f>#REF!*0.95</f>
        <v>#REF!</v>
      </c>
      <c r="P18" s="58" t="e">
        <f>#REF!*0.95</f>
        <v>#REF!</v>
      </c>
      <c r="Q18" s="62" t="e">
        <f>#REF!*0.95</f>
        <v>#REF!</v>
      </c>
      <c r="R18" s="62" t="e">
        <f>#REF!*0.95</f>
        <v>#REF!</v>
      </c>
      <c r="S18" s="63" t="e">
        <f>#REF!*0.95</f>
        <v>#REF!</v>
      </c>
    </row>
    <row r="19" spans="1:19" s="20" customFormat="1" ht="33.75" customHeight="1" x14ac:dyDescent="0.25">
      <c r="A19" s="173"/>
      <c r="B19" s="24" t="s">
        <v>12</v>
      </c>
      <c r="C19" s="25" t="s">
        <v>17</v>
      </c>
      <c r="D19" s="26" t="s">
        <v>44</v>
      </c>
      <c r="E19" s="61" t="e">
        <f>#REF!*0.95</f>
        <v>#REF!</v>
      </c>
      <c r="F19" s="58" t="e">
        <f>#REF!*0.95</f>
        <v>#REF!</v>
      </c>
      <c r="G19" s="62" t="e">
        <f>#REF!*0.95</f>
        <v>#REF!</v>
      </c>
      <c r="H19" s="62" t="e">
        <f>#REF!*0.95</f>
        <v>#REF!</v>
      </c>
      <c r="I19" s="63" t="e">
        <f>#REF!*0.95</f>
        <v>#REF!</v>
      </c>
      <c r="J19" s="61" t="e">
        <f>#REF!*0.95</f>
        <v>#REF!</v>
      </c>
      <c r="K19" s="58" t="e">
        <f>#REF!*0.95</f>
        <v>#REF!</v>
      </c>
      <c r="L19" s="62" t="e">
        <f>#REF!*0.95</f>
        <v>#REF!</v>
      </c>
      <c r="M19" s="62" t="e">
        <f>#REF!*0.95</f>
        <v>#REF!</v>
      </c>
      <c r="N19" s="63" t="e">
        <f>#REF!*0.95</f>
        <v>#REF!</v>
      </c>
      <c r="O19" s="61" t="e">
        <f>#REF!*0.95</f>
        <v>#REF!</v>
      </c>
      <c r="P19" s="58" t="e">
        <f>#REF!*0.95</f>
        <v>#REF!</v>
      </c>
      <c r="Q19" s="62" t="e">
        <f>#REF!*0.95</f>
        <v>#REF!</v>
      </c>
      <c r="R19" s="62" t="e">
        <f>#REF!*0.95</f>
        <v>#REF!</v>
      </c>
      <c r="S19" s="63" t="e">
        <f>#REF!*0.95</f>
        <v>#REF!</v>
      </c>
    </row>
    <row r="20" spans="1:19" s="20" customFormat="1" ht="33.75" customHeight="1" x14ac:dyDescent="0.25">
      <c r="A20" s="173"/>
      <c r="B20" s="24" t="s">
        <v>13</v>
      </c>
      <c r="C20" s="25" t="s">
        <v>18</v>
      </c>
      <c r="D20" s="26" t="s">
        <v>45</v>
      </c>
      <c r="E20" s="61" t="e">
        <f>#REF!*0.95</f>
        <v>#REF!</v>
      </c>
      <c r="F20" s="58" t="e">
        <f>#REF!*0.95</f>
        <v>#REF!</v>
      </c>
      <c r="G20" s="62" t="e">
        <f>#REF!*0.95</f>
        <v>#REF!</v>
      </c>
      <c r="H20" s="62" t="e">
        <f>#REF!*0.95</f>
        <v>#REF!</v>
      </c>
      <c r="I20" s="63" t="e">
        <f>#REF!*0.95</f>
        <v>#REF!</v>
      </c>
      <c r="J20" s="61" t="e">
        <f>#REF!*0.95</f>
        <v>#REF!</v>
      </c>
      <c r="K20" s="58" t="e">
        <f>#REF!*0.95</f>
        <v>#REF!</v>
      </c>
      <c r="L20" s="62" t="e">
        <f>#REF!*0.95</f>
        <v>#REF!</v>
      </c>
      <c r="M20" s="62" t="e">
        <f>#REF!*0.95</f>
        <v>#REF!</v>
      </c>
      <c r="N20" s="63" t="e">
        <f>#REF!*0.95</f>
        <v>#REF!</v>
      </c>
      <c r="O20" s="61" t="e">
        <f>#REF!*0.95</f>
        <v>#REF!</v>
      </c>
      <c r="P20" s="58" t="e">
        <f>#REF!*0.95</f>
        <v>#REF!</v>
      </c>
      <c r="Q20" s="62" t="e">
        <f>#REF!*0.95</f>
        <v>#REF!</v>
      </c>
      <c r="R20" s="62" t="e">
        <f>#REF!*0.95</f>
        <v>#REF!</v>
      </c>
      <c r="S20" s="63" t="e">
        <f>#REF!*0.95</f>
        <v>#REF!</v>
      </c>
    </row>
    <row r="21" spans="1:19" s="20" customFormat="1" ht="33.75" customHeight="1" x14ac:dyDescent="0.25">
      <c r="A21" s="173"/>
      <c r="B21" s="14" t="s">
        <v>14</v>
      </c>
      <c r="C21" s="21" t="s">
        <v>18</v>
      </c>
      <c r="D21" s="22" t="s">
        <v>46</v>
      </c>
      <c r="E21" s="61" t="e">
        <f>#REF!*0.95</f>
        <v>#REF!</v>
      </c>
      <c r="F21" s="58" t="e">
        <f>#REF!*0.95</f>
        <v>#REF!</v>
      </c>
      <c r="G21" s="62" t="e">
        <f>#REF!*0.95</f>
        <v>#REF!</v>
      </c>
      <c r="H21" s="62" t="e">
        <f>#REF!*0.95</f>
        <v>#REF!</v>
      </c>
      <c r="I21" s="63" t="e">
        <f>#REF!*0.95</f>
        <v>#REF!</v>
      </c>
      <c r="J21" s="61" t="e">
        <f>#REF!*0.95</f>
        <v>#REF!</v>
      </c>
      <c r="K21" s="58" t="e">
        <f>#REF!*0.95</f>
        <v>#REF!</v>
      </c>
      <c r="L21" s="62" t="e">
        <f>#REF!*0.95</f>
        <v>#REF!</v>
      </c>
      <c r="M21" s="62" t="e">
        <f>#REF!*0.95</f>
        <v>#REF!</v>
      </c>
      <c r="N21" s="63" t="e">
        <f>#REF!*0.95</f>
        <v>#REF!</v>
      </c>
      <c r="O21" s="61" t="e">
        <f>#REF!*0.95</f>
        <v>#REF!</v>
      </c>
      <c r="P21" s="58" t="e">
        <f>#REF!*0.95</f>
        <v>#REF!</v>
      </c>
      <c r="Q21" s="62" t="e">
        <f>#REF!*0.95</f>
        <v>#REF!</v>
      </c>
      <c r="R21" s="62" t="e">
        <f>#REF!*0.95</f>
        <v>#REF!</v>
      </c>
      <c r="S21" s="63" t="e">
        <f>#REF!*0.95</f>
        <v>#REF!</v>
      </c>
    </row>
    <row r="22" spans="1:19" s="20" customFormat="1" ht="33.75" customHeight="1" x14ac:dyDescent="0.25">
      <c r="A22" s="173"/>
      <c r="B22" s="14" t="s">
        <v>15</v>
      </c>
      <c r="C22" s="15" t="s">
        <v>17</v>
      </c>
      <c r="D22" s="22" t="s">
        <v>43</v>
      </c>
      <c r="E22" s="61" t="e">
        <f>#REF!*0.95</f>
        <v>#REF!</v>
      </c>
      <c r="F22" s="58" t="e">
        <f>#REF!*0.95</f>
        <v>#REF!</v>
      </c>
      <c r="G22" s="62" t="e">
        <f>#REF!*0.95</f>
        <v>#REF!</v>
      </c>
      <c r="H22" s="62" t="e">
        <f>#REF!*0.95</f>
        <v>#REF!</v>
      </c>
      <c r="I22" s="63" t="e">
        <f>#REF!*0.95</f>
        <v>#REF!</v>
      </c>
      <c r="J22" s="61" t="e">
        <f>#REF!*0.95</f>
        <v>#REF!</v>
      </c>
      <c r="K22" s="58" t="e">
        <f>#REF!*0.95</f>
        <v>#REF!</v>
      </c>
      <c r="L22" s="62" t="e">
        <f>#REF!*0.95</f>
        <v>#REF!</v>
      </c>
      <c r="M22" s="62" t="e">
        <f>#REF!*0.95</f>
        <v>#REF!</v>
      </c>
      <c r="N22" s="63" t="e">
        <f>#REF!*0.95</f>
        <v>#REF!</v>
      </c>
      <c r="O22" s="61" t="e">
        <f>#REF!*0.95</f>
        <v>#REF!</v>
      </c>
      <c r="P22" s="58" t="e">
        <f>#REF!*0.95</f>
        <v>#REF!</v>
      </c>
      <c r="Q22" s="62" t="e">
        <f>#REF!*0.95</f>
        <v>#REF!</v>
      </c>
      <c r="R22" s="62" t="e">
        <f>#REF!*0.95</f>
        <v>#REF!</v>
      </c>
      <c r="S22" s="63" t="e">
        <f>#REF!*0.95</f>
        <v>#REF!</v>
      </c>
    </row>
    <row r="23" spans="1:19" s="20" customFormat="1" ht="33.75" customHeight="1" x14ac:dyDescent="0.25">
      <c r="A23" s="174"/>
      <c r="B23" s="14" t="s">
        <v>14</v>
      </c>
      <c r="C23" s="21" t="s">
        <v>18</v>
      </c>
      <c r="D23" s="22" t="s">
        <v>46</v>
      </c>
      <c r="E23" s="61" t="e">
        <f>#REF!*0.95</f>
        <v>#REF!</v>
      </c>
      <c r="F23" s="58" t="e">
        <f>#REF!*0.95</f>
        <v>#REF!</v>
      </c>
      <c r="G23" s="62" t="e">
        <f>#REF!*0.95</f>
        <v>#REF!</v>
      </c>
      <c r="H23" s="62" t="e">
        <f>#REF!*0.95</f>
        <v>#REF!</v>
      </c>
      <c r="I23" s="63" t="e">
        <f>#REF!*0.95</f>
        <v>#REF!</v>
      </c>
      <c r="J23" s="61" t="e">
        <f>#REF!*0.95</f>
        <v>#REF!</v>
      </c>
      <c r="K23" s="58" t="e">
        <f>#REF!*0.95</f>
        <v>#REF!</v>
      </c>
      <c r="L23" s="62" t="e">
        <f>#REF!*0.95</f>
        <v>#REF!</v>
      </c>
      <c r="M23" s="62" t="e">
        <f>#REF!*0.95</f>
        <v>#REF!</v>
      </c>
      <c r="N23" s="63" t="e">
        <f>#REF!*0.95</f>
        <v>#REF!</v>
      </c>
      <c r="O23" s="61" t="e">
        <f>#REF!*0.95</f>
        <v>#REF!</v>
      </c>
      <c r="P23" s="58" t="e">
        <f>#REF!*0.95</f>
        <v>#REF!</v>
      </c>
      <c r="Q23" s="62" t="e">
        <f>#REF!*0.95</f>
        <v>#REF!</v>
      </c>
      <c r="R23" s="62" t="e">
        <f>#REF!*0.95</f>
        <v>#REF!</v>
      </c>
      <c r="S23" s="63" t="e">
        <f>#REF!*0.95</f>
        <v>#REF!</v>
      </c>
    </row>
    <row r="24" spans="1:19" s="20" customFormat="1" x14ac:dyDescent="0.25"/>
    <row r="25" spans="1:19" s="20" customFormat="1" x14ac:dyDescent="0.25"/>
    <row r="26" spans="1:19" s="20" customFormat="1" x14ac:dyDescent="0.25"/>
    <row r="27" spans="1:19" s="36" customFormat="1" ht="18.75" x14ac:dyDescent="0.25">
      <c r="A27" s="35" t="s">
        <v>20</v>
      </c>
      <c r="B27" s="35"/>
      <c r="C27" s="35"/>
      <c r="D27" s="35"/>
      <c r="R27" s="36" t="s">
        <v>48</v>
      </c>
    </row>
    <row r="28" spans="1:19" s="20" customFormat="1" x14ac:dyDescent="0.25"/>
    <row r="29" spans="1:19" s="20" customFormat="1" x14ac:dyDescent="0.25"/>
    <row r="30" spans="1:19" s="20" customFormat="1" x14ac:dyDescent="0.25"/>
    <row r="31" spans="1:19" s="20" customFormat="1" x14ac:dyDescent="0.25"/>
    <row r="32" spans="1:19" s="20" customFormat="1" x14ac:dyDescent="0.25"/>
    <row r="33" s="20" customFormat="1" x14ac:dyDescent="0.25"/>
    <row r="34" s="20" customFormat="1" x14ac:dyDescent="0.25"/>
    <row r="35" s="20" customFormat="1" x14ac:dyDescent="0.25"/>
    <row r="36" s="20" customFormat="1" x14ac:dyDescent="0.25"/>
    <row r="37" s="20" customFormat="1" x14ac:dyDescent="0.25"/>
    <row r="38" s="20" customFormat="1" x14ac:dyDescent="0.25"/>
    <row r="39" s="20" customFormat="1" x14ac:dyDescent="0.25"/>
    <row r="40" s="20" customFormat="1" x14ac:dyDescent="0.25"/>
    <row r="41" s="20" customFormat="1" x14ac:dyDescent="0.25"/>
    <row r="42" s="20" customFormat="1" x14ac:dyDescent="0.25"/>
    <row r="43" s="20" customFormat="1" x14ac:dyDescent="0.25"/>
    <row r="44" s="20" customFormat="1" x14ac:dyDescent="0.25"/>
    <row r="45" s="20" customFormat="1" x14ac:dyDescent="0.25"/>
    <row r="46" s="20" customFormat="1" x14ac:dyDescent="0.25"/>
    <row r="47" s="20" customFormat="1" x14ac:dyDescent="0.25"/>
    <row r="48" s="20" customFormat="1" x14ac:dyDescent="0.25"/>
    <row r="49" s="20" customFormat="1" x14ac:dyDescent="0.25"/>
    <row r="50" s="20" customFormat="1" x14ac:dyDescent="0.25"/>
    <row r="51" s="20" customFormat="1" x14ac:dyDescent="0.25"/>
    <row r="52" s="20" customFormat="1" x14ac:dyDescent="0.25"/>
    <row r="53" s="20" customFormat="1" x14ac:dyDescent="0.25"/>
    <row r="54" s="20" customFormat="1" x14ac:dyDescent="0.25"/>
    <row r="55" s="20" customFormat="1" x14ac:dyDescent="0.25"/>
    <row r="56" s="20" customFormat="1" x14ac:dyDescent="0.25"/>
    <row r="57" s="20" customFormat="1" x14ac:dyDescent="0.25"/>
    <row r="58" s="20" customFormat="1" x14ac:dyDescent="0.25"/>
    <row r="59" s="20" customFormat="1" x14ac:dyDescent="0.25"/>
    <row r="60" s="20" customFormat="1" x14ac:dyDescent="0.25"/>
    <row r="61" s="20" customFormat="1" x14ac:dyDescent="0.25"/>
    <row r="62" s="20" customFormat="1" x14ac:dyDescent="0.25"/>
    <row r="63" s="20" customFormat="1" x14ac:dyDescent="0.25"/>
    <row r="64" s="20" customFormat="1" x14ac:dyDescent="0.25"/>
    <row r="65" s="20" customFormat="1" x14ac:dyDescent="0.25"/>
    <row r="66" s="20" customFormat="1" x14ac:dyDescent="0.25"/>
    <row r="67" s="20" customFormat="1" x14ac:dyDescent="0.25"/>
    <row r="68" s="20" customFormat="1" x14ac:dyDescent="0.25"/>
    <row r="69" s="20" customFormat="1" x14ac:dyDescent="0.25"/>
    <row r="70" s="20" customFormat="1" x14ac:dyDescent="0.25"/>
    <row r="71" s="20" customFormat="1" x14ac:dyDescent="0.25"/>
    <row r="72" s="20" customFormat="1" x14ac:dyDescent="0.25"/>
    <row r="73" s="20" customFormat="1" x14ac:dyDescent="0.25"/>
    <row r="74" s="20" customFormat="1" x14ac:dyDescent="0.25"/>
    <row r="75" s="20" customFormat="1" x14ac:dyDescent="0.25"/>
    <row r="76" s="20" customFormat="1" x14ac:dyDescent="0.25"/>
    <row r="77" s="20" customFormat="1" x14ac:dyDescent="0.25"/>
    <row r="78" s="20" customFormat="1" x14ac:dyDescent="0.25"/>
    <row r="79" s="20" customFormat="1" x14ac:dyDescent="0.25"/>
    <row r="80" s="20" customFormat="1" x14ac:dyDescent="0.25"/>
    <row r="81" s="20" customFormat="1" x14ac:dyDescent="0.25"/>
    <row r="82" s="20" customFormat="1" x14ac:dyDescent="0.25"/>
    <row r="83" s="20" customFormat="1" x14ac:dyDescent="0.25"/>
    <row r="84" s="20" customFormat="1" x14ac:dyDescent="0.25"/>
    <row r="85" s="20" customFormat="1" x14ac:dyDescent="0.25"/>
    <row r="86" s="20" customFormat="1" x14ac:dyDescent="0.25"/>
    <row r="87" s="20" customFormat="1" x14ac:dyDescent="0.25"/>
    <row r="88" s="20" customFormat="1" x14ac:dyDescent="0.25"/>
    <row r="89" s="20" customFormat="1" x14ac:dyDescent="0.25"/>
    <row r="90" s="20" customFormat="1" x14ac:dyDescent="0.25"/>
    <row r="91" s="20" customFormat="1" x14ac:dyDescent="0.25"/>
    <row r="92" s="20" customFormat="1" x14ac:dyDescent="0.25"/>
    <row r="93" s="20" customFormat="1" x14ac:dyDescent="0.25"/>
    <row r="94" s="20" customFormat="1" x14ac:dyDescent="0.25"/>
    <row r="95" s="20" customFormat="1" x14ac:dyDescent="0.25"/>
    <row r="96" s="20" customFormat="1" x14ac:dyDescent="0.25"/>
    <row r="97" s="20" customFormat="1" x14ac:dyDescent="0.25"/>
    <row r="98" s="20" customFormat="1" x14ac:dyDescent="0.25"/>
    <row r="99" s="20" customFormat="1" x14ac:dyDescent="0.25"/>
    <row r="100" s="20" customFormat="1" x14ac:dyDescent="0.25"/>
    <row r="101" s="20" customFormat="1" x14ac:dyDescent="0.25"/>
    <row r="102" s="20" customFormat="1" x14ac:dyDescent="0.25"/>
    <row r="103" s="20" customFormat="1" x14ac:dyDescent="0.25"/>
    <row r="104" s="20" customFormat="1" x14ac:dyDescent="0.25"/>
    <row r="105" s="20" customFormat="1" x14ac:dyDescent="0.25"/>
    <row r="106" s="20" customFormat="1" x14ac:dyDescent="0.25"/>
    <row r="107" s="20" customFormat="1" x14ac:dyDescent="0.25"/>
    <row r="108" s="20" customFormat="1" x14ac:dyDescent="0.25"/>
    <row r="109" s="20" customFormat="1" x14ac:dyDescent="0.25"/>
    <row r="110" s="20" customFormat="1" x14ac:dyDescent="0.25"/>
    <row r="111" s="20" customFormat="1" x14ac:dyDescent="0.25"/>
    <row r="112" s="20" customFormat="1" x14ac:dyDescent="0.25"/>
    <row r="113" s="20" customFormat="1" x14ac:dyDescent="0.25"/>
    <row r="114" s="20" customFormat="1" x14ac:dyDescent="0.25"/>
    <row r="115" s="20" customFormat="1" x14ac:dyDescent="0.25"/>
    <row r="116" s="20" customFormat="1" x14ac:dyDescent="0.25"/>
    <row r="117" s="20" customFormat="1" x14ac:dyDescent="0.25"/>
    <row r="118" s="20" customFormat="1" x14ac:dyDescent="0.25"/>
    <row r="119" s="20" customFormat="1" x14ac:dyDescent="0.25"/>
    <row r="120" s="20" customFormat="1" x14ac:dyDescent="0.25"/>
    <row r="121" s="20" customFormat="1" x14ac:dyDescent="0.25"/>
    <row r="122" s="20" customFormat="1" x14ac:dyDescent="0.25"/>
    <row r="123" s="20" customFormat="1" x14ac:dyDescent="0.25"/>
    <row r="124" s="20" customFormat="1" x14ac:dyDescent="0.25"/>
    <row r="125" s="20" customFormat="1" x14ac:dyDescent="0.25"/>
    <row r="126" s="20" customFormat="1" x14ac:dyDescent="0.25"/>
    <row r="127" s="20" customFormat="1" x14ac:dyDescent="0.25"/>
    <row r="128" s="20" customFormat="1" x14ac:dyDescent="0.25"/>
    <row r="129" s="20" customFormat="1" x14ac:dyDescent="0.25"/>
    <row r="130" s="20" customFormat="1" x14ac:dyDescent="0.25"/>
    <row r="131" s="20" customFormat="1" x14ac:dyDescent="0.25"/>
    <row r="132" s="20" customFormat="1" x14ac:dyDescent="0.25"/>
  </sheetData>
  <mergeCells count="8">
    <mergeCell ref="O10:S10"/>
    <mergeCell ref="A12:A23"/>
    <mergeCell ref="A10:A11"/>
    <mergeCell ref="B10:B11"/>
    <mergeCell ref="C10:C11"/>
    <mergeCell ref="D10:D11"/>
    <mergeCell ref="E10:I10"/>
    <mergeCell ref="J10:N10"/>
  </mergeCells>
  <pageMargins left="0.25" right="0.25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2"/>
  <sheetViews>
    <sheetView zoomScale="80" zoomScaleNormal="80" workbookViewId="0">
      <selection activeCell="J12" sqref="J12:N24"/>
    </sheetView>
  </sheetViews>
  <sheetFormatPr defaultColWidth="9.140625" defaultRowHeight="12.75" x14ac:dyDescent="0.2"/>
  <cols>
    <col min="1" max="1" width="17" style="37" customWidth="1"/>
    <col min="2" max="2" width="17.140625" style="37" customWidth="1"/>
    <col min="3" max="3" width="15.7109375" style="37" customWidth="1"/>
    <col min="4" max="4" width="31.5703125" style="37" customWidth="1"/>
    <col min="5" max="9" width="9.140625" style="37" customWidth="1"/>
    <col min="10" max="19" width="9" style="37" customWidth="1"/>
    <col min="20" max="16384" width="9.140625" style="37"/>
  </cols>
  <sheetData>
    <row r="1" spans="1:19" s="2" customFormat="1" ht="18.75" x14ac:dyDescent="0.3">
      <c r="A1" s="1" t="s">
        <v>21</v>
      </c>
      <c r="B1" s="1"/>
      <c r="C1" s="1"/>
      <c r="N1" s="3" t="s">
        <v>19</v>
      </c>
      <c r="O1" s="3"/>
      <c r="P1" s="3"/>
      <c r="Q1" s="3"/>
      <c r="R1" s="3"/>
      <c r="S1" s="4"/>
    </row>
    <row r="2" spans="1:19" s="2" customFormat="1" ht="18.75" x14ac:dyDescent="0.3">
      <c r="A2" s="1" t="s">
        <v>22</v>
      </c>
      <c r="B2" s="1"/>
      <c r="C2" s="1"/>
      <c r="N2" s="1" t="s">
        <v>3</v>
      </c>
      <c r="O2" s="1"/>
      <c r="P2" s="1"/>
      <c r="Q2" s="1"/>
      <c r="R2" s="1"/>
    </row>
    <row r="3" spans="1:19" s="2" customFormat="1" ht="18.75" x14ac:dyDescent="0.3">
      <c r="A3" s="1" t="s">
        <v>23</v>
      </c>
      <c r="B3" s="1"/>
      <c r="C3" s="1"/>
      <c r="N3" s="1" t="s">
        <v>23</v>
      </c>
      <c r="O3" s="1"/>
      <c r="P3" s="1"/>
      <c r="Q3" s="1"/>
      <c r="R3" s="1"/>
    </row>
    <row r="4" spans="1:19" s="2" customFormat="1" ht="18.75" x14ac:dyDescent="0.3">
      <c r="A4" s="1" t="s">
        <v>24</v>
      </c>
      <c r="B4" s="1"/>
      <c r="C4" s="1"/>
      <c r="N4" s="1" t="s">
        <v>25</v>
      </c>
      <c r="O4" s="1"/>
      <c r="P4" s="1"/>
      <c r="Q4" s="1"/>
      <c r="R4" s="1"/>
    </row>
    <row r="5" spans="1:19" s="2" customFormat="1" ht="18.75" x14ac:dyDescent="0.3">
      <c r="A5" s="1"/>
      <c r="B5" s="1"/>
      <c r="C5" s="1"/>
      <c r="N5" s="1" t="s">
        <v>26</v>
      </c>
      <c r="O5" s="1"/>
      <c r="P5" s="1"/>
      <c r="Q5" s="1"/>
      <c r="R5" s="1"/>
    </row>
    <row r="6" spans="1:19" s="2" customFormat="1" ht="18.75" x14ac:dyDescent="0.3">
      <c r="L6" s="1"/>
      <c r="M6" s="1"/>
      <c r="N6" s="1"/>
      <c r="Q6" s="1"/>
      <c r="R6" s="1"/>
      <c r="S6" s="1"/>
    </row>
    <row r="7" spans="1:19" s="6" customFormat="1" ht="20.25" x14ac:dyDescent="0.3">
      <c r="A7" s="5" t="s">
        <v>49</v>
      </c>
      <c r="B7" s="5"/>
      <c r="C7" s="5"/>
      <c r="D7" s="5"/>
      <c r="E7" s="5"/>
      <c r="F7" s="5"/>
      <c r="G7" s="5"/>
      <c r="H7" s="5"/>
      <c r="I7" s="5"/>
    </row>
    <row r="8" spans="1:19" s="6" customFormat="1" ht="20.25" x14ac:dyDescent="0.3">
      <c r="A8" s="5" t="s">
        <v>59</v>
      </c>
      <c r="B8" s="5"/>
      <c r="C8" s="5"/>
      <c r="D8" s="5"/>
      <c r="E8" s="5"/>
      <c r="F8" s="5"/>
      <c r="G8" s="5"/>
      <c r="H8" s="5"/>
      <c r="I8" s="5"/>
    </row>
    <row r="9" spans="1:19" s="7" customFormat="1" ht="15.75" x14ac:dyDescent="0.25"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9" s="9" customFormat="1" ht="14.25" x14ac:dyDescent="0.25">
      <c r="A10" s="165" t="s">
        <v>0</v>
      </c>
      <c r="B10" s="167" t="s">
        <v>1</v>
      </c>
      <c r="C10" s="165" t="s">
        <v>28</v>
      </c>
      <c r="D10" s="169" t="s">
        <v>2</v>
      </c>
      <c r="E10" s="171" t="s">
        <v>55</v>
      </c>
      <c r="F10" s="162"/>
      <c r="G10" s="162"/>
      <c r="H10" s="162"/>
      <c r="I10" s="163"/>
      <c r="J10" s="171" t="s">
        <v>56</v>
      </c>
      <c r="K10" s="162"/>
      <c r="L10" s="162"/>
      <c r="M10" s="162"/>
      <c r="N10" s="163"/>
      <c r="O10" s="171" t="s">
        <v>50</v>
      </c>
      <c r="P10" s="162"/>
      <c r="Q10" s="162"/>
      <c r="R10" s="162"/>
      <c r="S10" s="163"/>
    </row>
    <row r="11" spans="1:19" s="13" customFormat="1" ht="80.25" customHeight="1" x14ac:dyDescent="0.25">
      <c r="A11" s="166"/>
      <c r="B11" s="168"/>
      <c r="C11" s="166"/>
      <c r="D11" s="170"/>
      <c r="E11" s="10" t="s">
        <v>34</v>
      </c>
      <c r="F11" s="11" t="s">
        <v>35</v>
      </c>
      <c r="G11" s="11" t="s">
        <v>36</v>
      </c>
      <c r="H11" s="11" t="s">
        <v>37</v>
      </c>
      <c r="I11" s="12" t="s">
        <v>38</v>
      </c>
      <c r="J11" s="10" t="s">
        <v>34</v>
      </c>
      <c r="K11" s="11" t="s">
        <v>35</v>
      </c>
      <c r="L11" s="11" t="s">
        <v>36</v>
      </c>
      <c r="M11" s="11" t="s">
        <v>37</v>
      </c>
      <c r="N11" s="12" t="s">
        <v>38</v>
      </c>
      <c r="O11" s="10" t="s">
        <v>34</v>
      </c>
      <c r="P11" s="11" t="s">
        <v>35</v>
      </c>
      <c r="Q11" s="11" t="s">
        <v>36</v>
      </c>
      <c r="R11" s="11" t="s">
        <v>37</v>
      </c>
      <c r="S11" s="12" t="s">
        <v>38</v>
      </c>
    </row>
    <row r="12" spans="1:19" s="20" customFormat="1" ht="33.75" customHeight="1" x14ac:dyDescent="0.25">
      <c r="A12" s="172" t="s">
        <v>16</v>
      </c>
      <c r="B12" s="14" t="s">
        <v>5</v>
      </c>
      <c r="C12" s="15" t="s">
        <v>4</v>
      </c>
      <c r="D12" s="14" t="s">
        <v>4</v>
      </c>
      <c r="E12" s="61" t="e">
        <f>#REF!*0.9</f>
        <v>#REF!</v>
      </c>
      <c r="F12" s="58" t="e">
        <f>#REF!*0.9</f>
        <v>#REF!</v>
      </c>
      <c r="G12" s="62" t="e">
        <f>#REF!*0.9</f>
        <v>#REF!</v>
      </c>
      <c r="H12" s="62" t="e">
        <f>#REF!*0.9</f>
        <v>#REF!</v>
      </c>
      <c r="I12" s="63" t="e">
        <f>#REF!*0.9</f>
        <v>#REF!</v>
      </c>
      <c r="J12" s="61" t="e">
        <f>#REF!*0.9</f>
        <v>#REF!</v>
      </c>
      <c r="K12" s="58" t="e">
        <f>#REF!*0.9</f>
        <v>#REF!</v>
      </c>
      <c r="L12" s="62" t="e">
        <f>#REF!*0.9</f>
        <v>#REF!</v>
      </c>
      <c r="M12" s="62" t="e">
        <f>#REF!*0.9</f>
        <v>#REF!</v>
      </c>
      <c r="N12" s="63" t="e">
        <f>#REF!*0.9</f>
        <v>#REF!</v>
      </c>
      <c r="O12" s="61" t="e">
        <f>#REF!*0.9</f>
        <v>#REF!</v>
      </c>
      <c r="P12" s="58" t="e">
        <f>#REF!*0.9</f>
        <v>#REF!</v>
      </c>
      <c r="Q12" s="62" t="e">
        <f>#REF!*0.9</f>
        <v>#REF!</v>
      </c>
      <c r="R12" s="62" t="e">
        <f>#REF!*0.9</f>
        <v>#REF!</v>
      </c>
      <c r="S12" s="63" t="e">
        <f>#REF!*0.9</f>
        <v>#REF!</v>
      </c>
    </row>
    <row r="13" spans="1:19" s="20" customFormat="1" ht="33.75" customHeight="1" x14ac:dyDescent="0.25">
      <c r="A13" s="173"/>
      <c r="B13" s="14" t="s">
        <v>7</v>
      </c>
      <c r="C13" s="15" t="s">
        <v>6</v>
      </c>
      <c r="D13" s="14" t="s">
        <v>39</v>
      </c>
      <c r="E13" s="61" t="e">
        <f>#REF!*0.9</f>
        <v>#REF!</v>
      </c>
      <c r="F13" s="58" t="e">
        <f>#REF!*0.9</f>
        <v>#REF!</v>
      </c>
      <c r="G13" s="62" t="e">
        <f>#REF!*0.9</f>
        <v>#REF!</v>
      </c>
      <c r="H13" s="62" t="e">
        <f>#REF!*0.9</f>
        <v>#REF!</v>
      </c>
      <c r="I13" s="63" t="e">
        <f>#REF!*0.9</f>
        <v>#REF!</v>
      </c>
      <c r="J13" s="61" t="e">
        <f>#REF!*0.9</f>
        <v>#REF!</v>
      </c>
      <c r="K13" s="58" t="e">
        <f>#REF!*0.9</f>
        <v>#REF!</v>
      </c>
      <c r="L13" s="62" t="e">
        <f>#REF!*0.9</f>
        <v>#REF!</v>
      </c>
      <c r="M13" s="62" t="e">
        <f>#REF!*0.9</f>
        <v>#REF!</v>
      </c>
      <c r="N13" s="63" t="e">
        <f>#REF!*0.9</f>
        <v>#REF!</v>
      </c>
      <c r="O13" s="61" t="e">
        <f>#REF!*0.9</f>
        <v>#REF!</v>
      </c>
      <c r="P13" s="58" t="e">
        <f>#REF!*0.9</f>
        <v>#REF!</v>
      </c>
      <c r="Q13" s="62" t="e">
        <f>#REF!*0.9</f>
        <v>#REF!</v>
      </c>
      <c r="R13" s="62" t="e">
        <f>#REF!*0.9</f>
        <v>#REF!</v>
      </c>
      <c r="S13" s="63" t="e">
        <f>#REF!*0.9</f>
        <v>#REF!</v>
      </c>
    </row>
    <row r="14" spans="1:19" s="20" customFormat="1" ht="33.75" customHeight="1" x14ac:dyDescent="0.25">
      <c r="A14" s="173"/>
      <c r="B14" s="14" t="s">
        <v>40</v>
      </c>
      <c r="C14" s="15" t="s">
        <v>6</v>
      </c>
      <c r="D14" s="14" t="s">
        <v>39</v>
      </c>
      <c r="E14" s="61" t="e">
        <f>#REF!*0.9</f>
        <v>#REF!</v>
      </c>
      <c r="F14" s="58" t="e">
        <f>#REF!*0.9</f>
        <v>#REF!</v>
      </c>
      <c r="G14" s="62" t="e">
        <f>#REF!*0.9</f>
        <v>#REF!</v>
      </c>
      <c r="H14" s="62" t="e">
        <f>#REF!*0.9</f>
        <v>#REF!</v>
      </c>
      <c r="I14" s="63" t="e">
        <f>#REF!*0.9</f>
        <v>#REF!</v>
      </c>
      <c r="J14" s="61" t="e">
        <f>#REF!*0.9</f>
        <v>#REF!</v>
      </c>
      <c r="K14" s="58" t="e">
        <f>#REF!*0.9</f>
        <v>#REF!</v>
      </c>
      <c r="L14" s="62" t="e">
        <f>#REF!*0.9</f>
        <v>#REF!</v>
      </c>
      <c r="M14" s="62" t="e">
        <f>#REF!*0.9</f>
        <v>#REF!</v>
      </c>
      <c r="N14" s="63" t="e">
        <f>#REF!*0.9</f>
        <v>#REF!</v>
      </c>
      <c r="O14" s="61" t="e">
        <f>#REF!*0.9</f>
        <v>#REF!</v>
      </c>
      <c r="P14" s="58" t="e">
        <f>#REF!*0.9</f>
        <v>#REF!</v>
      </c>
      <c r="Q14" s="62" t="e">
        <f>#REF!*0.9</f>
        <v>#REF!</v>
      </c>
      <c r="R14" s="62" t="e">
        <f>#REF!*0.9</f>
        <v>#REF!</v>
      </c>
      <c r="S14" s="63" t="e">
        <f>#REF!*0.9</f>
        <v>#REF!</v>
      </c>
    </row>
    <row r="15" spans="1:19" s="20" customFormat="1" ht="33.75" customHeight="1" x14ac:dyDescent="0.25">
      <c r="A15" s="173"/>
      <c r="B15" s="14" t="s">
        <v>8</v>
      </c>
      <c r="C15" s="21" t="s">
        <v>41</v>
      </c>
      <c r="D15" s="22" t="s">
        <v>42</v>
      </c>
      <c r="E15" s="61" t="e">
        <f>#REF!*0.9</f>
        <v>#REF!</v>
      </c>
      <c r="F15" s="58" t="e">
        <f>#REF!*0.9</f>
        <v>#REF!</v>
      </c>
      <c r="G15" s="62" t="e">
        <f>#REF!*0.9</f>
        <v>#REF!</v>
      </c>
      <c r="H15" s="62" t="e">
        <f>#REF!*0.9</f>
        <v>#REF!</v>
      </c>
      <c r="I15" s="63" t="e">
        <f>#REF!*0.9</f>
        <v>#REF!</v>
      </c>
      <c r="J15" s="61" t="e">
        <f>#REF!*0.9</f>
        <v>#REF!</v>
      </c>
      <c r="K15" s="58" t="e">
        <f>#REF!*0.9</f>
        <v>#REF!</v>
      </c>
      <c r="L15" s="62" t="e">
        <f>#REF!*0.9</f>
        <v>#REF!</v>
      </c>
      <c r="M15" s="62" t="e">
        <f>#REF!*0.9</f>
        <v>#REF!</v>
      </c>
      <c r="N15" s="63" t="e">
        <f>#REF!*0.9</f>
        <v>#REF!</v>
      </c>
      <c r="O15" s="61" t="e">
        <f>#REF!*0.9</f>
        <v>#REF!</v>
      </c>
      <c r="P15" s="58" t="e">
        <f>#REF!*0.9</f>
        <v>#REF!</v>
      </c>
      <c r="Q15" s="62" t="e">
        <f>#REF!*0.9</f>
        <v>#REF!</v>
      </c>
      <c r="R15" s="62" t="e">
        <f>#REF!*0.9</f>
        <v>#REF!</v>
      </c>
      <c r="S15" s="63" t="e">
        <f>#REF!*0.9</f>
        <v>#REF!</v>
      </c>
    </row>
    <row r="16" spans="1:19" s="20" customFormat="1" ht="33.75" customHeight="1" x14ac:dyDescent="0.25">
      <c r="A16" s="173"/>
      <c r="B16" s="14" t="s">
        <v>9</v>
      </c>
      <c r="C16" s="15" t="s">
        <v>17</v>
      </c>
      <c r="D16" s="22" t="s">
        <v>43</v>
      </c>
      <c r="E16" s="61" t="e">
        <f>#REF!*0.9</f>
        <v>#REF!</v>
      </c>
      <c r="F16" s="58" t="e">
        <f>#REF!*0.9</f>
        <v>#REF!</v>
      </c>
      <c r="G16" s="62" t="e">
        <f>#REF!*0.9</f>
        <v>#REF!</v>
      </c>
      <c r="H16" s="62" t="e">
        <f>#REF!*0.9</f>
        <v>#REF!</v>
      </c>
      <c r="I16" s="63" t="e">
        <f>#REF!*0.9</f>
        <v>#REF!</v>
      </c>
      <c r="J16" s="61" t="e">
        <f>#REF!*0.9</f>
        <v>#REF!</v>
      </c>
      <c r="K16" s="58" t="e">
        <f>#REF!*0.9</f>
        <v>#REF!</v>
      </c>
      <c r="L16" s="62" t="e">
        <f>#REF!*0.9</f>
        <v>#REF!</v>
      </c>
      <c r="M16" s="62" t="e">
        <f>#REF!*0.9</f>
        <v>#REF!</v>
      </c>
      <c r="N16" s="63" t="e">
        <f>#REF!*0.9</f>
        <v>#REF!</v>
      </c>
      <c r="O16" s="61" t="e">
        <f>#REF!*0.9</f>
        <v>#REF!</v>
      </c>
      <c r="P16" s="58" t="e">
        <f>#REF!*0.9</f>
        <v>#REF!</v>
      </c>
      <c r="Q16" s="62" t="e">
        <f>#REF!*0.9</f>
        <v>#REF!</v>
      </c>
      <c r="R16" s="62" t="e">
        <f>#REF!*0.9</f>
        <v>#REF!</v>
      </c>
      <c r="S16" s="63" t="e">
        <f>#REF!*0.9</f>
        <v>#REF!</v>
      </c>
    </row>
    <row r="17" spans="1:19" s="20" customFormat="1" ht="33.75" customHeight="1" x14ac:dyDescent="0.25">
      <c r="A17" s="173"/>
      <c r="B17" s="14" t="s">
        <v>10</v>
      </c>
      <c r="C17" s="15" t="s">
        <v>17</v>
      </c>
      <c r="D17" s="22" t="s">
        <v>44</v>
      </c>
      <c r="E17" s="61" t="e">
        <f>#REF!*0.9</f>
        <v>#REF!</v>
      </c>
      <c r="F17" s="58" t="e">
        <f>#REF!*0.9</f>
        <v>#REF!</v>
      </c>
      <c r="G17" s="62" t="e">
        <f>#REF!*0.9</f>
        <v>#REF!</v>
      </c>
      <c r="H17" s="62" t="e">
        <f>#REF!*0.9</f>
        <v>#REF!</v>
      </c>
      <c r="I17" s="63" t="e">
        <f>#REF!*0.9</f>
        <v>#REF!</v>
      </c>
      <c r="J17" s="61" t="e">
        <f>#REF!*0.9</f>
        <v>#REF!</v>
      </c>
      <c r="K17" s="58" t="e">
        <f>#REF!*0.9</f>
        <v>#REF!</v>
      </c>
      <c r="L17" s="62" t="e">
        <f>#REF!*0.9</f>
        <v>#REF!</v>
      </c>
      <c r="M17" s="62" t="e">
        <f>#REF!*0.9</f>
        <v>#REF!</v>
      </c>
      <c r="N17" s="63" t="e">
        <f>#REF!*0.9</f>
        <v>#REF!</v>
      </c>
      <c r="O17" s="61" t="e">
        <f>#REF!*0.9</f>
        <v>#REF!</v>
      </c>
      <c r="P17" s="58" t="e">
        <f>#REF!*0.9</f>
        <v>#REF!</v>
      </c>
      <c r="Q17" s="62" t="e">
        <f>#REF!*0.9</f>
        <v>#REF!</v>
      </c>
      <c r="R17" s="62" t="e">
        <f>#REF!*0.9</f>
        <v>#REF!</v>
      </c>
      <c r="S17" s="63" t="e">
        <f>#REF!*0.9</f>
        <v>#REF!</v>
      </c>
    </row>
    <row r="18" spans="1:19" s="20" customFormat="1" ht="33.75" customHeight="1" x14ac:dyDescent="0.25">
      <c r="A18" s="173"/>
      <c r="B18" s="14" t="s">
        <v>11</v>
      </c>
      <c r="C18" s="15" t="s">
        <v>17</v>
      </c>
      <c r="D18" s="22" t="s">
        <v>44</v>
      </c>
      <c r="E18" s="61" t="e">
        <f>#REF!*0.9</f>
        <v>#REF!</v>
      </c>
      <c r="F18" s="58" t="e">
        <f>#REF!*0.9</f>
        <v>#REF!</v>
      </c>
      <c r="G18" s="62" t="e">
        <f>#REF!*0.9</f>
        <v>#REF!</v>
      </c>
      <c r="H18" s="62" t="e">
        <f>#REF!*0.9</f>
        <v>#REF!</v>
      </c>
      <c r="I18" s="63" t="e">
        <f>#REF!*0.9</f>
        <v>#REF!</v>
      </c>
      <c r="J18" s="61" t="e">
        <f>#REF!*0.9</f>
        <v>#REF!</v>
      </c>
      <c r="K18" s="58" t="e">
        <f>#REF!*0.9</f>
        <v>#REF!</v>
      </c>
      <c r="L18" s="62" t="e">
        <f>#REF!*0.9</f>
        <v>#REF!</v>
      </c>
      <c r="M18" s="62" t="e">
        <f>#REF!*0.9</f>
        <v>#REF!</v>
      </c>
      <c r="N18" s="63" t="e">
        <f>#REF!*0.9</f>
        <v>#REF!</v>
      </c>
      <c r="O18" s="61" t="e">
        <f>#REF!*0.9</f>
        <v>#REF!</v>
      </c>
      <c r="P18" s="58" t="e">
        <f>#REF!*0.9</f>
        <v>#REF!</v>
      </c>
      <c r="Q18" s="62" t="e">
        <f>#REF!*0.9</f>
        <v>#REF!</v>
      </c>
      <c r="R18" s="62" t="e">
        <f>#REF!*0.9</f>
        <v>#REF!</v>
      </c>
      <c r="S18" s="63" t="e">
        <f>#REF!*0.9</f>
        <v>#REF!</v>
      </c>
    </row>
    <row r="19" spans="1:19" s="20" customFormat="1" ht="33.75" customHeight="1" x14ac:dyDescent="0.25">
      <c r="A19" s="173"/>
      <c r="B19" s="24" t="s">
        <v>12</v>
      </c>
      <c r="C19" s="25" t="s">
        <v>17</v>
      </c>
      <c r="D19" s="26" t="s">
        <v>44</v>
      </c>
      <c r="E19" s="61" t="e">
        <f>#REF!*0.9</f>
        <v>#REF!</v>
      </c>
      <c r="F19" s="58" t="e">
        <f>#REF!*0.9</f>
        <v>#REF!</v>
      </c>
      <c r="G19" s="62" t="e">
        <f>#REF!*0.9</f>
        <v>#REF!</v>
      </c>
      <c r="H19" s="62" t="e">
        <f>#REF!*0.9</f>
        <v>#REF!</v>
      </c>
      <c r="I19" s="63" t="e">
        <f>#REF!*0.9</f>
        <v>#REF!</v>
      </c>
      <c r="J19" s="61" t="e">
        <f>#REF!*0.9</f>
        <v>#REF!</v>
      </c>
      <c r="K19" s="58" t="e">
        <f>#REF!*0.9</f>
        <v>#REF!</v>
      </c>
      <c r="L19" s="62" t="e">
        <f>#REF!*0.9</f>
        <v>#REF!</v>
      </c>
      <c r="M19" s="62" t="e">
        <f>#REF!*0.9</f>
        <v>#REF!</v>
      </c>
      <c r="N19" s="63" t="e">
        <f>#REF!*0.9</f>
        <v>#REF!</v>
      </c>
      <c r="O19" s="61" t="e">
        <f>#REF!*0.9</f>
        <v>#REF!</v>
      </c>
      <c r="P19" s="58" t="e">
        <f>#REF!*0.9</f>
        <v>#REF!</v>
      </c>
      <c r="Q19" s="62" t="e">
        <f>#REF!*0.9</f>
        <v>#REF!</v>
      </c>
      <c r="R19" s="62" t="e">
        <f>#REF!*0.9</f>
        <v>#REF!</v>
      </c>
      <c r="S19" s="63" t="e">
        <f>#REF!*0.9</f>
        <v>#REF!</v>
      </c>
    </row>
    <row r="20" spans="1:19" s="20" customFormat="1" ht="33.75" customHeight="1" x14ac:dyDescent="0.25">
      <c r="A20" s="173"/>
      <c r="B20" s="24" t="s">
        <v>13</v>
      </c>
      <c r="C20" s="25" t="s">
        <v>18</v>
      </c>
      <c r="D20" s="26" t="s">
        <v>45</v>
      </c>
      <c r="E20" s="61" t="e">
        <f>#REF!*0.9</f>
        <v>#REF!</v>
      </c>
      <c r="F20" s="58" t="e">
        <f>#REF!*0.9</f>
        <v>#REF!</v>
      </c>
      <c r="G20" s="62" t="e">
        <f>#REF!*0.9</f>
        <v>#REF!</v>
      </c>
      <c r="H20" s="62" t="e">
        <f>#REF!*0.9</f>
        <v>#REF!</v>
      </c>
      <c r="I20" s="63" t="e">
        <f>#REF!*0.9</f>
        <v>#REF!</v>
      </c>
      <c r="J20" s="61" t="e">
        <f>#REF!*0.9</f>
        <v>#REF!</v>
      </c>
      <c r="K20" s="58" t="e">
        <f>#REF!*0.9</f>
        <v>#REF!</v>
      </c>
      <c r="L20" s="62" t="e">
        <f>#REF!*0.9</f>
        <v>#REF!</v>
      </c>
      <c r="M20" s="62" t="e">
        <f>#REF!*0.9</f>
        <v>#REF!</v>
      </c>
      <c r="N20" s="63" t="e">
        <f>#REF!*0.9</f>
        <v>#REF!</v>
      </c>
      <c r="O20" s="61" t="e">
        <f>#REF!*0.9</f>
        <v>#REF!</v>
      </c>
      <c r="P20" s="58" t="e">
        <f>#REF!*0.9</f>
        <v>#REF!</v>
      </c>
      <c r="Q20" s="62" t="e">
        <f>#REF!*0.9</f>
        <v>#REF!</v>
      </c>
      <c r="R20" s="62" t="e">
        <f>#REF!*0.9</f>
        <v>#REF!</v>
      </c>
      <c r="S20" s="63" t="e">
        <f>#REF!*0.9</f>
        <v>#REF!</v>
      </c>
    </row>
    <row r="21" spans="1:19" s="20" customFormat="1" ht="33.75" customHeight="1" x14ac:dyDescent="0.25">
      <c r="A21" s="173"/>
      <c r="B21" s="14" t="s">
        <v>14</v>
      </c>
      <c r="C21" s="21" t="s">
        <v>18</v>
      </c>
      <c r="D21" s="22" t="s">
        <v>46</v>
      </c>
      <c r="E21" s="61" t="e">
        <f>#REF!*0.9</f>
        <v>#REF!</v>
      </c>
      <c r="F21" s="58" t="e">
        <f>#REF!*0.9</f>
        <v>#REF!</v>
      </c>
      <c r="G21" s="62" t="e">
        <f>#REF!*0.9</f>
        <v>#REF!</v>
      </c>
      <c r="H21" s="62" t="e">
        <f>#REF!*0.9</f>
        <v>#REF!</v>
      </c>
      <c r="I21" s="63" t="e">
        <f>#REF!*0.9</f>
        <v>#REF!</v>
      </c>
      <c r="J21" s="61" t="e">
        <f>#REF!*0.9</f>
        <v>#REF!</v>
      </c>
      <c r="K21" s="58" t="e">
        <f>#REF!*0.9</f>
        <v>#REF!</v>
      </c>
      <c r="L21" s="62" t="e">
        <f>#REF!*0.9</f>
        <v>#REF!</v>
      </c>
      <c r="M21" s="62" t="e">
        <f>#REF!*0.9</f>
        <v>#REF!</v>
      </c>
      <c r="N21" s="63" t="e">
        <f>#REF!*0.9</f>
        <v>#REF!</v>
      </c>
      <c r="O21" s="61" t="e">
        <f>#REF!*0.9</f>
        <v>#REF!</v>
      </c>
      <c r="P21" s="58" t="e">
        <f>#REF!*0.9</f>
        <v>#REF!</v>
      </c>
      <c r="Q21" s="62" t="e">
        <f>#REF!*0.9</f>
        <v>#REF!</v>
      </c>
      <c r="R21" s="62" t="e">
        <f>#REF!*0.9</f>
        <v>#REF!</v>
      </c>
      <c r="S21" s="63" t="e">
        <f>#REF!*0.9</f>
        <v>#REF!</v>
      </c>
    </row>
    <row r="22" spans="1:19" s="20" customFormat="1" ht="33.75" customHeight="1" x14ac:dyDescent="0.25">
      <c r="A22" s="173"/>
      <c r="B22" s="14" t="s">
        <v>15</v>
      </c>
      <c r="C22" s="15" t="s">
        <v>17</v>
      </c>
      <c r="D22" s="22" t="s">
        <v>43</v>
      </c>
      <c r="E22" s="61" t="e">
        <f>#REF!*0.9</f>
        <v>#REF!</v>
      </c>
      <c r="F22" s="58" t="e">
        <f>#REF!*0.9</f>
        <v>#REF!</v>
      </c>
      <c r="G22" s="62" t="e">
        <f>#REF!*0.9</f>
        <v>#REF!</v>
      </c>
      <c r="H22" s="62" t="e">
        <f>#REF!*0.9</f>
        <v>#REF!</v>
      </c>
      <c r="I22" s="63" t="e">
        <f>#REF!*0.9</f>
        <v>#REF!</v>
      </c>
      <c r="J22" s="61" t="e">
        <f>#REF!*0.9</f>
        <v>#REF!</v>
      </c>
      <c r="K22" s="58" t="e">
        <f>#REF!*0.9</f>
        <v>#REF!</v>
      </c>
      <c r="L22" s="62" t="e">
        <f>#REF!*0.9</f>
        <v>#REF!</v>
      </c>
      <c r="M22" s="62" t="e">
        <f>#REF!*0.9</f>
        <v>#REF!</v>
      </c>
      <c r="N22" s="63" t="e">
        <f>#REF!*0.9</f>
        <v>#REF!</v>
      </c>
      <c r="O22" s="61" t="e">
        <f>#REF!*0.9</f>
        <v>#REF!</v>
      </c>
      <c r="P22" s="58" t="e">
        <f>#REF!*0.9</f>
        <v>#REF!</v>
      </c>
      <c r="Q22" s="62" t="e">
        <f>#REF!*0.9</f>
        <v>#REF!</v>
      </c>
      <c r="R22" s="62" t="e">
        <f>#REF!*0.9</f>
        <v>#REF!</v>
      </c>
      <c r="S22" s="63" t="e">
        <f>#REF!*0.9</f>
        <v>#REF!</v>
      </c>
    </row>
    <row r="23" spans="1:19" s="20" customFormat="1" ht="33.75" customHeight="1" x14ac:dyDescent="0.25">
      <c r="A23" s="174"/>
      <c r="B23" s="14" t="s">
        <v>14</v>
      </c>
      <c r="C23" s="21" t="s">
        <v>18</v>
      </c>
      <c r="D23" s="22" t="s">
        <v>46</v>
      </c>
      <c r="E23" s="61" t="e">
        <f>#REF!*0.9</f>
        <v>#REF!</v>
      </c>
      <c r="F23" s="58" t="e">
        <f>#REF!*0.9</f>
        <v>#REF!</v>
      </c>
      <c r="G23" s="62" t="e">
        <f>#REF!*0.9</f>
        <v>#REF!</v>
      </c>
      <c r="H23" s="62" t="e">
        <f>#REF!*0.9</f>
        <v>#REF!</v>
      </c>
      <c r="I23" s="63" t="e">
        <f>#REF!*0.9</f>
        <v>#REF!</v>
      </c>
      <c r="J23" s="61" t="e">
        <f>#REF!*0.9</f>
        <v>#REF!</v>
      </c>
      <c r="K23" s="58" t="e">
        <f>#REF!*0.9</f>
        <v>#REF!</v>
      </c>
      <c r="L23" s="62" t="e">
        <f>#REF!*0.9</f>
        <v>#REF!</v>
      </c>
      <c r="M23" s="62" t="e">
        <f>#REF!*0.9</f>
        <v>#REF!</v>
      </c>
      <c r="N23" s="63" t="e">
        <f>#REF!*0.9</f>
        <v>#REF!</v>
      </c>
      <c r="O23" s="61" t="e">
        <f>#REF!*0.9</f>
        <v>#REF!</v>
      </c>
      <c r="P23" s="58" t="e">
        <f>#REF!*0.9</f>
        <v>#REF!</v>
      </c>
      <c r="Q23" s="62" t="e">
        <f>#REF!*0.9</f>
        <v>#REF!</v>
      </c>
      <c r="R23" s="62" t="e">
        <f>#REF!*0.9</f>
        <v>#REF!</v>
      </c>
      <c r="S23" s="63" t="e">
        <f>#REF!*0.9</f>
        <v>#REF!</v>
      </c>
    </row>
    <row r="24" spans="1:19" s="20" customFormat="1" x14ac:dyDescent="0.25"/>
    <row r="25" spans="1:19" s="20" customFormat="1" x14ac:dyDescent="0.25"/>
    <row r="26" spans="1:19" s="20" customFormat="1" x14ac:dyDescent="0.25"/>
    <row r="27" spans="1:19" s="36" customFormat="1" ht="18.75" x14ac:dyDescent="0.25">
      <c r="A27" s="35" t="s">
        <v>20</v>
      </c>
      <c r="B27" s="35"/>
      <c r="C27" s="35"/>
      <c r="D27" s="35"/>
      <c r="R27" s="36" t="s">
        <v>48</v>
      </c>
    </row>
    <row r="28" spans="1:19" s="20" customFormat="1" x14ac:dyDescent="0.25"/>
    <row r="29" spans="1:19" s="20" customFormat="1" x14ac:dyDescent="0.25"/>
    <row r="30" spans="1:19" s="20" customFormat="1" x14ac:dyDescent="0.25"/>
    <row r="31" spans="1:19" s="20" customFormat="1" x14ac:dyDescent="0.25"/>
    <row r="32" spans="1:19" s="20" customFormat="1" x14ac:dyDescent="0.25"/>
    <row r="33" s="20" customFormat="1" x14ac:dyDescent="0.25"/>
    <row r="34" s="20" customFormat="1" x14ac:dyDescent="0.25"/>
    <row r="35" s="20" customFormat="1" x14ac:dyDescent="0.25"/>
    <row r="36" s="20" customFormat="1" x14ac:dyDescent="0.25"/>
    <row r="37" s="20" customFormat="1" x14ac:dyDescent="0.25"/>
    <row r="38" s="20" customFormat="1" x14ac:dyDescent="0.25"/>
    <row r="39" s="20" customFormat="1" x14ac:dyDescent="0.25"/>
    <row r="40" s="20" customFormat="1" x14ac:dyDescent="0.25"/>
    <row r="41" s="20" customFormat="1" x14ac:dyDescent="0.25"/>
    <row r="42" s="20" customFormat="1" x14ac:dyDescent="0.25"/>
    <row r="43" s="20" customFormat="1" x14ac:dyDescent="0.25"/>
    <row r="44" s="20" customFormat="1" x14ac:dyDescent="0.25"/>
    <row r="45" s="20" customFormat="1" x14ac:dyDescent="0.25"/>
    <row r="46" s="20" customFormat="1" x14ac:dyDescent="0.25"/>
    <row r="47" s="20" customFormat="1" x14ac:dyDescent="0.25"/>
    <row r="48" s="20" customFormat="1" x14ac:dyDescent="0.25"/>
    <row r="49" s="20" customFormat="1" x14ac:dyDescent="0.25"/>
    <row r="50" s="20" customFormat="1" x14ac:dyDescent="0.25"/>
    <row r="51" s="20" customFormat="1" x14ac:dyDescent="0.25"/>
    <row r="52" s="20" customFormat="1" x14ac:dyDescent="0.25"/>
    <row r="53" s="20" customFormat="1" x14ac:dyDescent="0.25"/>
    <row r="54" s="20" customFormat="1" x14ac:dyDescent="0.25"/>
    <row r="55" s="20" customFormat="1" x14ac:dyDescent="0.25"/>
    <row r="56" s="20" customFormat="1" x14ac:dyDescent="0.25"/>
    <row r="57" s="20" customFormat="1" x14ac:dyDescent="0.25"/>
    <row r="58" s="20" customFormat="1" x14ac:dyDescent="0.25"/>
    <row r="59" s="20" customFormat="1" x14ac:dyDescent="0.25"/>
    <row r="60" s="20" customFormat="1" x14ac:dyDescent="0.25"/>
    <row r="61" s="20" customFormat="1" x14ac:dyDescent="0.25"/>
    <row r="62" s="20" customFormat="1" x14ac:dyDescent="0.25"/>
    <row r="63" s="20" customFormat="1" x14ac:dyDescent="0.25"/>
    <row r="64" s="20" customFormat="1" x14ac:dyDescent="0.25"/>
    <row r="65" s="20" customFormat="1" x14ac:dyDescent="0.25"/>
    <row r="66" s="20" customFormat="1" x14ac:dyDescent="0.25"/>
    <row r="67" s="20" customFormat="1" x14ac:dyDescent="0.25"/>
    <row r="68" s="20" customFormat="1" x14ac:dyDescent="0.25"/>
    <row r="69" s="20" customFormat="1" x14ac:dyDescent="0.25"/>
    <row r="70" s="20" customFormat="1" x14ac:dyDescent="0.25"/>
    <row r="71" s="20" customFormat="1" x14ac:dyDescent="0.25"/>
    <row r="72" s="20" customFormat="1" x14ac:dyDescent="0.25"/>
    <row r="73" s="20" customFormat="1" x14ac:dyDescent="0.25"/>
    <row r="74" s="20" customFormat="1" x14ac:dyDescent="0.25"/>
    <row r="75" s="20" customFormat="1" x14ac:dyDescent="0.25"/>
    <row r="76" s="20" customFormat="1" x14ac:dyDescent="0.25"/>
    <row r="77" s="20" customFormat="1" x14ac:dyDescent="0.25"/>
    <row r="78" s="20" customFormat="1" x14ac:dyDescent="0.25"/>
    <row r="79" s="20" customFormat="1" x14ac:dyDescent="0.25"/>
    <row r="80" s="20" customFormat="1" x14ac:dyDescent="0.25"/>
    <row r="81" s="20" customFormat="1" x14ac:dyDescent="0.25"/>
    <row r="82" s="20" customFormat="1" x14ac:dyDescent="0.25"/>
    <row r="83" s="20" customFormat="1" x14ac:dyDescent="0.25"/>
    <row r="84" s="20" customFormat="1" x14ac:dyDescent="0.25"/>
    <row r="85" s="20" customFormat="1" x14ac:dyDescent="0.25"/>
    <row r="86" s="20" customFormat="1" x14ac:dyDescent="0.25"/>
    <row r="87" s="20" customFormat="1" x14ac:dyDescent="0.25"/>
    <row r="88" s="20" customFormat="1" x14ac:dyDescent="0.25"/>
    <row r="89" s="20" customFormat="1" x14ac:dyDescent="0.25"/>
    <row r="90" s="20" customFormat="1" x14ac:dyDescent="0.25"/>
    <row r="91" s="20" customFormat="1" x14ac:dyDescent="0.25"/>
    <row r="92" s="20" customFormat="1" x14ac:dyDescent="0.25"/>
    <row r="93" s="20" customFormat="1" x14ac:dyDescent="0.25"/>
    <row r="94" s="20" customFormat="1" x14ac:dyDescent="0.25"/>
    <row r="95" s="20" customFormat="1" x14ac:dyDescent="0.25"/>
    <row r="96" s="20" customFormat="1" x14ac:dyDescent="0.25"/>
    <row r="97" s="20" customFormat="1" x14ac:dyDescent="0.25"/>
    <row r="98" s="20" customFormat="1" x14ac:dyDescent="0.25"/>
    <row r="99" s="20" customFormat="1" x14ac:dyDescent="0.25"/>
    <row r="100" s="20" customFormat="1" x14ac:dyDescent="0.25"/>
    <row r="101" s="20" customFormat="1" x14ac:dyDescent="0.25"/>
    <row r="102" s="20" customFormat="1" x14ac:dyDescent="0.25"/>
    <row r="103" s="20" customFormat="1" x14ac:dyDescent="0.25"/>
    <row r="104" s="20" customFormat="1" x14ac:dyDescent="0.25"/>
    <row r="105" s="20" customFormat="1" x14ac:dyDescent="0.25"/>
    <row r="106" s="20" customFormat="1" x14ac:dyDescent="0.25"/>
    <row r="107" s="20" customFormat="1" x14ac:dyDescent="0.25"/>
    <row r="108" s="20" customFormat="1" x14ac:dyDescent="0.25"/>
    <row r="109" s="20" customFormat="1" x14ac:dyDescent="0.25"/>
    <row r="110" s="20" customFormat="1" x14ac:dyDescent="0.25"/>
    <row r="111" s="20" customFormat="1" x14ac:dyDescent="0.25"/>
    <row r="112" s="20" customFormat="1" x14ac:dyDescent="0.25"/>
    <row r="113" s="20" customFormat="1" x14ac:dyDescent="0.25"/>
    <row r="114" s="20" customFormat="1" x14ac:dyDescent="0.25"/>
    <row r="115" s="20" customFormat="1" x14ac:dyDescent="0.25"/>
    <row r="116" s="20" customFormat="1" x14ac:dyDescent="0.25"/>
    <row r="117" s="20" customFormat="1" x14ac:dyDescent="0.25"/>
    <row r="118" s="20" customFormat="1" x14ac:dyDescent="0.25"/>
    <row r="119" s="20" customFormat="1" x14ac:dyDescent="0.25"/>
    <row r="120" s="20" customFormat="1" x14ac:dyDescent="0.25"/>
    <row r="121" s="20" customFormat="1" x14ac:dyDescent="0.25"/>
    <row r="122" s="20" customFormat="1" x14ac:dyDescent="0.25"/>
    <row r="123" s="20" customFormat="1" x14ac:dyDescent="0.25"/>
    <row r="124" s="20" customFormat="1" x14ac:dyDescent="0.25"/>
    <row r="125" s="20" customFormat="1" x14ac:dyDescent="0.25"/>
    <row r="126" s="20" customFormat="1" x14ac:dyDescent="0.25"/>
    <row r="127" s="20" customFormat="1" x14ac:dyDescent="0.25"/>
    <row r="128" s="20" customFormat="1" x14ac:dyDescent="0.25"/>
    <row r="129" s="20" customFormat="1" x14ac:dyDescent="0.25"/>
    <row r="130" s="20" customFormat="1" x14ac:dyDescent="0.25"/>
    <row r="131" s="20" customFormat="1" x14ac:dyDescent="0.25"/>
    <row r="132" s="20" customFormat="1" x14ac:dyDescent="0.25"/>
  </sheetData>
  <mergeCells count="8">
    <mergeCell ref="O10:S10"/>
    <mergeCell ref="A12:A23"/>
    <mergeCell ref="A10:A11"/>
    <mergeCell ref="B10:B11"/>
    <mergeCell ref="C10:C11"/>
    <mergeCell ref="D10:D11"/>
    <mergeCell ref="E10:I10"/>
    <mergeCell ref="J10:N10"/>
  </mergeCells>
  <pageMargins left="0.25" right="0.25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44"/>
  <sheetViews>
    <sheetView zoomScale="80" zoomScaleNormal="80" workbookViewId="0">
      <selection activeCell="O11" sqref="O11:S22"/>
    </sheetView>
  </sheetViews>
  <sheetFormatPr defaultColWidth="9.140625" defaultRowHeight="12.75" x14ac:dyDescent="0.2"/>
  <cols>
    <col min="1" max="1" width="17" style="37" customWidth="1"/>
    <col min="2" max="2" width="17.140625" style="37" customWidth="1"/>
    <col min="3" max="3" width="15.7109375" style="37" customWidth="1"/>
    <col min="4" max="4" width="31.5703125" style="37" customWidth="1"/>
    <col min="5" max="10" width="9.140625" style="37" customWidth="1"/>
    <col min="11" max="29" width="9" style="37" customWidth="1"/>
    <col min="30" max="16384" width="9.140625" style="37"/>
  </cols>
  <sheetData>
    <row r="1" spans="1:29" s="2" customFormat="1" ht="18.75" x14ac:dyDescent="0.3">
      <c r="A1" s="1" t="s">
        <v>21</v>
      </c>
      <c r="B1" s="1"/>
      <c r="C1" s="1"/>
      <c r="X1" s="3" t="s">
        <v>19</v>
      </c>
      <c r="Y1" s="3"/>
      <c r="Z1" s="3"/>
      <c r="AA1" s="3"/>
      <c r="AB1" s="3"/>
      <c r="AC1" s="4"/>
    </row>
    <row r="2" spans="1:29" s="2" customFormat="1" ht="18.75" x14ac:dyDescent="0.3">
      <c r="A2" s="1" t="s">
        <v>22</v>
      </c>
      <c r="B2" s="1"/>
      <c r="C2" s="1"/>
      <c r="X2" s="1" t="s">
        <v>3</v>
      </c>
      <c r="Y2" s="1"/>
      <c r="Z2" s="1"/>
      <c r="AA2" s="1"/>
      <c r="AB2" s="1"/>
    </row>
    <row r="3" spans="1:29" s="2" customFormat="1" ht="18.75" x14ac:dyDescent="0.3">
      <c r="A3" s="1" t="s">
        <v>23</v>
      </c>
      <c r="B3" s="1"/>
      <c r="C3" s="1"/>
      <c r="X3" s="1" t="s">
        <v>23</v>
      </c>
      <c r="Y3" s="1"/>
      <c r="Z3" s="1"/>
      <c r="AA3" s="1"/>
      <c r="AB3" s="1"/>
    </row>
    <row r="4" spans="1:29" s="2" customFormat="1" ht="18.75" x14ac:dyDescent="0.3">
      <c r="A4" s="1" t="s">
        <v>24</v>
      </c>
      <c r="B4" s="1"/>
      <c r="C4" s="1"/>
      <c r="X4" s="1" t="s">
        <v>25</v>
      </c>
      <c r="Y4" s="1"/>
      <c r="Z4" s="1"/>
      <c r="AA4" s="1"/>
      <c r="AB4" s="1"/>
    </row>
    <row r="5" spans="1:29" s="2" customFormat="1" ht="18.75" x14ac:dyDescent="0.3">
      <c r="A5" s="1"/>
      <c r="B5" s="1"/>
      <c r="C5" s="1"/>
      <c r="X5" s="1" t="s">
        <v>26</v>
      </c>
      <c r="Y5" s="1"/>
      <c r="Z5" s="1"/>
      <c r="AA5" s="1"/>
      <c r="AB5" s="1"/>
    </row>
    <row r="6" spans="1:29" s="2" customFormat="1" ht="18.75" x14ac:dyDescent="0.3">
      <c r="V6" s="1"/>
      <c r="W6" s="1"/>
      <c r="X6" s="1"/>
      <c r="AA6" s="1"/>
      <c r="AB6" s="1"/>
      <c r="AC6" s="1"/>
    </row>
    <row r="7" spans="1:29" s="6" customFormat="1" ht="20.25" x14ac:dyDescent="0.3">
      <c r="A7" s="5" t="s">
        <v>27</v>
      </c>
      <c r="B7" s="5"/>
      <c r="C7" s="5"/>
      <c r="D7" s="5"/>
      <c r="E7" s="5"/>
      <c r="F7" s="5"/>
      <c r="G7" s="5"/>
      <c r="H7" s="5"/>
      <c r="I7" s="5"/>
    </row>
    <row r="8" spans="1:29" s="7" customFormat="1" ht="15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s="9" customFormat="1" ht="14.25" x14ac:dyDescent="0.25">
      <c r="A9" s="165" t="s">
        <v>0</v>
      </c>
      <c r="B9" s="167" t="s">
        <v>1</v>
      </c>
      <c r="C9" s="165" t="s">
        <v>28</v>
      </c>
      <c r="D9" s="169" t="s">
        <v>2</v>
      </c>
      <c r="E9" s="171" t="s">
        <v>29</v>
      </c>
      <c r="F9" s="162"/>
      <c r="G9" s="162"/>
      <c r="H9" s="162"/>
      <c r="I9" s="163"/>
      <c r="J9" s="171" t="s">
        <v>30</v>
      </c>
      <c r="K9" s="162"/>
      <c r="L9" s="162"/>
      <c r="M9" s="162"/>
      <c r="N9" s="163"/>
      <c r="O9" s="171" t="s">
        <v>31</v>
      </c>
      <c r="P9" s="162"/>
      <c r="Q9" s="162"/>
      <c r="R9" s="162"/>
      <c r="S9" s="163"/>
      <c r="T9" s="171" t="s">
        <v>32</v>
      </c>
      <c r="U9" s="162"/>
      <c r="V9" s="162"/>
      <c r="W9" s="162"/>
      <c r="X9" s="163"/>
      <c r="Y9" s="171" t="s">
        <v>33</v>
      </c>
      <c r="Z9" s="162"/>
      <c r="AA9" s="162"/>
      <c r="AB9" s="162"/>
      <c r="AC9" s="163"/>
    </row>
    <row r="10" spans="1:29" s="13" customFormat="1" ht="80.25" customHeight="1" x14ac:dyDescent="0.25">
      <c r="A10" s="166"/>
      <c r="B10" s="168"/>
      <c r="C10" s="166"/>
      <c r="D10" s="170"/>
      <c r="E10" s="10" t="s">
        <v>34</v>
      </c>
      <c r="F10" s="11" t="s">
        <v>35</v>
      </c>
      <c r="G10" s="11" t="s">
        <v>36</v>
      </c>
      <c r="H10" s="11" t="s">
        <v>37</v>
      </c>
      <c r="I10" s="12" t="s">
        <v>38</v>
      </c>
      <c r="J10" s="10" t="s">
        <v>34</v>
      </c>
      <c r="K10" s="11" t="s">
        <v>35</v>
      </c>
      <c r="L10" s="11" t="s">
        <v>36</v>
      </c>
      <c r="M10" s="11" t="s">
        <v>37</v>
      </c>
      <c r="N10" s="12" t="s">
        <v>38</v>
      </c>
      <c r="O10" s="10" t="s">
        <v>34</v>
      </c>
      <c r="P10" s="11" t="s">
        <v>35</v>
      </c>
      <c r="Q10" s="11" t="s">
        <v>36</v>
      </c>
      <c r="R10" s="11" t="s">
        <v>37</v>
      </c>
      <c r="S10" s="12" t="s">
        <v>38</v>
      </c>
      <c r="T10" s="10" t="s">
        <v>34</v>
      </c>
      <c r="U10" s="11" t="s">
        <v>35</v>
      </c>
      <c r="V10" s="11" t="s">
        <v>36</v>
      </c>
      <c r="W10" s="11" t="s">
        <v>37</v>
      </c>
      <c r="X10" s="12" t="s">
        <v>38</v>
      </c>
      <c r="Y10" s="10" t="s">
        <v>34</v>
      </c>
      <c r="Z10" s="11" t="s">
        <v>35</v>
      </c>
      <c r="AA10" s="11" t="s">
        <v>36</v>
      </c>
      <c r="AB10" s="11" t="s">
        <v>37</v>
      </c>
      <c r="AC10" s="12" t="s">
        <v>38</v>
      </c>
    </row>
    <row r="11" spans="1:29" s="20" customFormat="1" ht="33.75" customHeight="1" x14ac:dyDescent="0.25">
      <c r="A11" s="172" t="s">
        <v>16</v>
      </c>
      <c r="B11" s="14" t="s">
        <v>5</v>
      </c>
      <c r="C11" s="15" t="s">
        <v>4</v>
      </c>
      <c r="D11" s="14" t="s">
        <v>4</v>
      </c>
      <c r="E11" s="16">
        <f>F11*2-1000</f>
        <v>7480</v>
      </c>
      <c r="F11" s="17">
        <v>4240</v>
      </c>
      <c r="G11" s="18">
        <v>2400</v>
      </c>
      <c r="H11" s="18">
        <f>F11*0.9</f>
        <v>3816</v>
      </c>
      <c r="I11" s="19">
        <v>2080</v>
      </c>
      <c r="J11" s="16">
        <f>K11*2-1000</f>
        <v>7480</v>
      </c>
      <c r="K11" s="17">
        <v>4240</v>
      </c>
      <c r="L11" s="18">
        <v>2400</v>
      </c>
      <c r="M11" s="18">
        <f>K11*0.9</f>
        <v>3816</v>
      </c>
      <c r="N11" s="19">
        <v>2080</v>
      </c>
      <c r="O11" s="16">
        <f>P11*2-1000</f>
        <v>8540</v>
      </c>
      <c r="P11" s="17">
        <v>4770</v>
      </c>
      <c r="Q11" s="18">
        <v>2700</v>
      </c>
      <c r="R11" s="18">
        <f>P11*0.9</f>
        <v>4293</v>
      </c>
      <c r="S11" s="19">
        <v>2340</v>
      </c>
      <c r="T11" s="16">
        <f>U11*2-1000</f>
        <v>8540</v>
      </c>
      <c r="U11" s="17">
        <v>4770</v>
      </c>
      <c r="V11" s="18">
        <v>2700</v>
      </c>
      <c r="W11" s="18">
        <f>U11*0.9</f>
        <v>4293</v>
      </c>
      <c r="X11" s="19">
        <v>2340</v>
      </c>
      <c r="Y11" s="16">
        <f>Z11*2-1000</f>
        <v>7480</v>
      </c>
      <c r="Z11" s="17">
        <v>4240</v>
      </c>
      <c r="AA11" s="18">
        <v>2400</v>
      </c>
      <c r="AB11" s="18">
        <f>Z11*0.9</f>
        <v>3816</v>
      </c>
      <c r="AC11" s="19">
        <v>2080</v>
      </c>
    </row>
    <row r="12" spans="1:29" s="20" customFormat="1" ht="33.75" customHeight="1" x14ac:dyDescent="0.25">
      <c r="A12" s="173"/>
      <c r="B12" s="14" t="s">
        <v>7</v>
      </c>
      <c r="C12" s="15" t="s">
        <v>6</v>
      </c>
      <c r="D12" s="14" t="s">
        <v>39</v>
      </c>
      <c r="E12" s="16">
        <f>F12*2-950</f>
        <v>5930</v>
      </c>
      <c r="F12" s="17">
        <v>3440</v>
      </c>
      <c r="G12" s="18">
        <v>2000</v>
      </c>
      <c r="H12" s="18">
        <f t="shared" ref="H12:H20" si="0">F12*0.9</f>
        <v>3096</v>
      </c>
      <c r="I12" s="19">
        <v>1680</v>
      </c>
      <c r="J12" s="16">
        <f>K12*2-950</f>
        <v>5930</v>
      </c>
      <c r="K12" s="17">
        <v>3440</v>
      </c>
      <c r="L12" s="18">
        <v>2000</v>
      </c>
      <c r="M12" s="18">
        <f t="shared" ref="M12:M20" si="1">K12*0.9</f>
        <v>3096</v>
      </c>
      <c r="N12" s="19">
        <v>1680</v>
      </c>
      <c r="O12" s="16">
        <f>P12*2-950</f>
        <v>6790</v>
      </c>
      <c r="P12" s="17">
        <v>3870</v>
      </c>
      <c r="Q12" s="18">
        <v>2250</v>
      </c>
      <c r="R12" s="18">
        <f t="shared" ref="R12:R22" si="2">P12*0.9</f>
        <v>3483</v>
      </c>
      <c r="S12" s="19">
        <v>1890</v>
      </c>
      <c r="T12" s="16">
        <f>U12*2-950</f>
        <v>6790</v>
      </c>
      <c r="U12" s="17">
        <v>3870</v>
      </c>
      <c r="V12" s="18">
        <v>2250</v>
      </c>
      <c r="W12" s="18">
        <f t="shared" ref="W12:W20" si="3">U12*0.9</f>
        <v>3483</v>
      </c>
      <c r="X12" s="19">
        <v>1890</v>
      </c>
      <c r="Y12" s="16">
        <f>Z12*2-950</f>
        <v>5930</v>
      </c>
      <c r="Z12" s="17">
        <v>3440</v>
      </c>
      <c r="AA12" s="18">
        <v>2000</v>
      </c>
      <c r="AB12" s="18">
        <f t="shared" ref="AB12:AB20" si="4">Z12*0.9</f>
        <v>3096</v>
      </c>
      <c r="AC12" s="19">
        <v>1680</v>
      </c>
    </row>
    <row r="13" spans="1:29" s="20" customFormat="1" ht="33.75" customHeight="1" x14ac:dyDescent="0.25">
      <c r="A13" s="173"/>
      <c r="B13" s="14" t="s">
        <v>40</v>
      </c>
      <c r="C13" s="15" t="s">
        <v>6</v>
      </c>
      <c r="D13" s="14" t="s">
        <v>39</v>
      </c>
      <c r="E13" s="16">
        <f>F13*2-950</f>
        <v>5930</v>
      </c>
      <c r="F13" s="17">
        <v>3440</v>
      </c>
      <c r="G13" s="18">
        <v>2000</v>
      </c>
      <c r="H13" s="18">
        <f t="shared" si="0"/>
        <v>3096</v>
      </c>
      <c r="I13" s="19">
        <v>1680</v>
      </c>
      <c r="J13" s="16">
        <f>K13*2-950</f>
        <v>5930</v>
      </c>
      <c r="K13" s="17">
        <v>3440</v>
      </c>
      <c r="L13" s="18">
        <v>2000</v>
      </c>
      <c r="M13" s="18">
        <f t="shared" si="1"/>
        <v>3096</v>
      </c>
      <c r="N13" s="19">
        <v>1680</v>
      </c>
      <c r="O13" s="16">
        <f>P13*2-950</f>
        <v>6790</v>
      </c>
      <c r="P13" s="17">
        <v>3870</v>
      </c>
      <c r="Q13" s="18">
        <v>2250</v>
      </c>
      <c r="R13" s="18">
        <f t="shared" si="2"/>
        <v>3483</v>
      </c>
      <c r="S13" s="19">
        <v>1890</v>
      </c>
      <c r="T13" s="16">
        <f>U13*2-950</f>
        <v>6790</v>
      </c>
      <c r="U13" s="17">
        <v>3870</v>
      </c>
      <c r="V13" s="18">
        <v>2250</v>
      </c>
      <c r="W13" s="18">
        <f t="shared" si="3"/>
        <v>3483</v>
      </c>
      <c r="X13" s="19">
        <v>1890</v>
      </c>
      <c r="Y13" s="16">
        <f>Z13*2-950</f>
        <v>5930</v>
      </c>
      <c r="Z13" s="17">
        <v>3440</v>
      </c>
      <c r="AA13" s="18">
        <v>2000</v>
      </c>
      <c r="AB13" s="18">
        <f t="shared" si="4"/>
        <v>3096</v>
      </c>
      <c r="AC13" s="19">
        <v>1680</v>
      </c>
    </row>
    <row r="14" spans="1:29" s="20" customFormat="1" ht="33.75" customHeight="1" x14ac:dyDescent="0.25">
      <c r="A14" s="173"/>
      <c r="B14" s="14" t="s">
        <v>8</v>
      </c>
      <c r="C14" s="21" t="s">
        <v>41</v>
      </c>
      <c r="D14" s="22" t="s">
        <v>42</v>
      </c>
      <c r="E14" s="16">
        <f>F14*2-950</f>
        <v>5130</v>
      </c>
      <c r="F14" s="17">
        <v>3040</v>
      </c>
      <c r="G14" s="18">
        <v>2000</v>
      </c>
      <c r="H14" s="18">
        <f t="shared" si="0"/>
        <v>2736</v>
      </c>
      <c r="I14" s="19">
        <v>1680</v>
      </c>
      <c r="J14" s="16">
        <f>K14*2-950</f>
        <v>5130</v>
      </c>
      <c r="K14" s="17">
        <v>3040</v>
      </c>
      <c r="L14" s="18">
        <v>2000</v>
      </c>
      <c r="M14" s="18">
        <f t="shared" si="1"/>
        <v>2736</v>
      </c>
      <c r="N14" s="19">
        <v>1680</v>
      </c>
      <c r="O14" s="16">
        <f>P14*2-950</f>
        <v>5890</v>
      </c>
      <c r="P14" s="17">
        <v>3420</v>
      </c>
      <c r="Q14" s="18">
        <v>2250</v>
      </c>
      <c r="R14" s="18">
        <f t="shared" si="2"/>
        <v>3078</v>
      </c>
      <c r="S14" s="19">
        <v>1890</v>
      </c>
      <c r="T14" s="16">
        <f>U14*2-950</f>
        <v>5890</v>
      </c>
      <c r="U14" s="17">
        <v>3420</v>
      </c>
      <c r="V14" s="18">
        <v>2250</v>
      </c>
      <c r="W14" s="18">
        <f t="shared" si="3"/>
        <v>3078</v>
      </c>
      <c r="X14" s="19">
        <v>1890</v>
      </c>
      <c r="Y14" s="16">
        <f>Z14*2-950</f>
        <v>5130</v>
      </c>
      <c r="Z14" s="17">
        <v>3040</v>
      </c>
      <c r="AA14" s="18">
        <v>2000</v>
      </c>
      <c r="AB14" s="18">
        <f t="shared" si="4"/>
        <v>2736</v>
      </c>
      <c r="AC14" s="19">
        <v>1680</v>
      </c>
    </row>
    <row r="15" spans="1:29" s="20" customFormat="1" ht="33.75" customHeight="1" x14ac:dyDescent="0.25">
      <c r="A15" s="173"/>
      <c r="B15" s="14" t="s">
        <v>9</v>
      </c>
      <c r="C15" s="15" t="s">
        <v>17</v>
      </c>
      <c r="D15" s="22" t="s">
        <v>43</v>
      </c>
      <c r="E15" s="16">
        <f>F15</f>
        <v>3280</v>
      </c>
      <c r="F15" s="17">
        <v>3280</v>
      </c>
      <c r="G15" s="18">
        <v>1600</v>
      </c>
      <c r="H15" s="18">
        <f t="shared" si="0"/>
        <v>2952</v>
      </c>
      <c r="I15" s="19">
        <v>1440</v>
      </c>
      <c r="J15" s="16">
        <f>K15</f>
        <v>3280</v>
      </c>
      <c r="K15" s="17">
        <v>3280</v>
      </c>
      <c r="L15" s="18">
        <v>1600</v>
      </c>
      <c r="M15" s="18">
        <f t="shared" si="1"/>
        <v>2952</v>
      </c>
      <c r="N15" s="19">
        <v>1440</v>
      </c>
      <c r="O15" s="16">
        <f>P15</f>
        <v>3690</v>
      </c>
      <c r="P15" s="17">
        <v>3690</v>
      </c>
      <c r="Q15" s="18">
        <v>1800</v>
      </c>
      <c r="R15" s="18">
        <f t="shared" si="2"/>
        <v>3321</v>
      </c>
      <c r="S15" s="19">
        <v>1620</v>
      </c>
      <c r="T15" s="16">
        <f>U15</f>
        <v>3690</v>
      </c>
      <c r="U15" s="17">
        <v>3690</v>
      </c>
      <c r="V15" s="18">
        <v>1800</v>
      </c>
      <c r="W15" s="18">
        <f t="shared" si="3"/>
        <v>3321</v>
      </c>
      <c r="X15" s="19">
        <v>1620</v>
      </c>
      <c r="Y15" s="16">
        <f>Z15</f>
        <v>3280</v>
      </c>
      <c r="Z15" s="17">
        <v>3280</v>
      </c>
      <c r="AA15" s="18">
        <v>1600</v>
      </c>
      <c r="AB15" s="18">
        <f t="shared" si="4"/>
        <v>2952</v>
      </c>
      <c r="AC15" s="19">
        <v>1440</v>
      </c>
    </row>
    <row r="16" spans="1:29" s="20" customFormat="1" ht="33.75" customHeight="1" x14ac:dyDescent="0.25">
      <c r="A16" s="173"/>
      <c r="B16" s="14" t="s">
        <v>10</v>
      </c>
      <c r="C16" s="15" t="s">
        <v>17</v>
      </c>
      <c r="D16" s="22" t="s">
        <v>44</v>
      </c>
      <c r="E16" s="16">
        <f>F16*2-800</f>
        <v>4480</v>
      </c>
      <c r="F16" s="17">
        <v>2640</v>
      </c>
      <c r="G16" s="18">
        <v>1600</v>
      </c>
      <c r="H16" s="18">
        <f t="shared" si="0"/>
        <v>2376</v>
      </c>
      <c r="I16" s="19">
        <v>1440</v>
      </c>
      <c r="J16" s="16">
        <f>K16*2-800</f>
        <v>4480</v>
      </c>
      <c r="K16" s="17">
        <v>2640</v>
      </c>
      <c r="L16" s="18">
        <v>1600</v>
      </c>
      <c r="M16" s="18">
        <f t="shared" si="1"/>
        <v>2376</v>
      </c>
      <c r="N16" s="19">
        <v>1440</v>
      </c>
      <c r="O16" s="16">
        <f>P16*2-800</f>
        <v>5140</v>
      </c>
      <c r="P16" s="17">
        <v>2970</v>
      </c>
      <c r="Q16" s="18">
        <v>1800</v>
      </c>
      <c r="R16" s="18">
        <f t="shared" si="2"/>
        <v>2673</v>
      </c>
      <c r="S16" s="19">
        <v>1620</v>
      </c>
      <c r="T16" s="16">
        <f>U16*2-800</f>
        <v>5140</v>
      </c>
      <c r="U16" s="17">
        <v>2970</v>
      </c>
      <c r="V16" s="18">
        <v>1800</v>
      </c>
      <c r="W16" s="18">
        <f t="shared" si="3"/>
        <v>2673</v>
      </c>
      <c r="X16" s="19">
        <v>1620</v>
      </c>
      <c r="Y16" s="16">
        <f>Z16*2-800</f>
        <v>4480</v>
      </c>
      <c r="Z16" s="17">
        <v>2640</v>
      </c>
      <c r="AA16" s="18">
        <v>1600</v>
      </c>
      <c r="AB16" s="18">
        <f t="shared" si="4"/>
        <v>2376</v>
      </c>
      <c r="AC16" s="19">
        <v>1440</v>
      </c>
    </row>
    <row r="17" spans="1:29" s="20" customFormat="1" ht="33.75" customHeight="1" x14ac:dyDescent="0.25">
      <c r="A17" s="173"/>
      <c r="B17" s="14" t="s">
        <v>11</v>
      </c>
      <c r="C17" s="15" t="s">
        <v>17</v>
      </c>
      <c r="D17" s="22" t="s">
        <v>44</v>
      </c>
      <c r="E17" s="16">
        <f t="shared" ref="E17" si="5">F17*2-800</f>
        <v>4160</v>
      </c>
      <c r="F17" s="23">
        <v>2480</v>
      </c>
      <c r="G17" s="18">
        <v>1600</v>
      </c>
      <c r="H17" s="18">
        <f t="shared" si="0"/>
        <v>2232</v>
      </c>
      <c r="I17" s="19">
        <v>1440</v>
      </c>
      <c r="J17" s="16">
        <f t="shared" ref="J17" si="6">K17*2-800</f>
        <v>4160</v>
      </c>
      <c r="K17" s="17">
        <v>2480</v>
      </c>
      <c r="L17" s="18">
        <v>1600</v>
      </c>
      <c r="M17" s="18">
        <f t="shared" si="1"/>
        <v>2232</v>
      </c>
      <c r="N17" s="19">
        <v>1440</v>
      </c>
      <c r="O17" s="16">
        <f t="shared" ref="O17" si="7">P17*2-800</f>
        <v>4780</v>
      </c>
      <c r="P17" s="17">
        <v>2790</v>
      </c>
      <c r="Q17" s="18">
        <v>1800</v>
      </c>
      <c r="R17" s="18">
        <f t="shared" si="2"/>
        <v>2511</v>
      </c>
      <c r="S17" s="19">
        <v>1620</v>
      </c>
      <c r="T17" s="16">
        <f t="shared" ref="T17" si="8">U17*2-800</f>
        <v>4780</v>
      </c>
      <c r="U17" s="17">
        <v>2790</v>
      </c>
      <c r="V17" s="18">
        <v>1800</v>
      </c>
      <c r="W17" s="18">
        <f t="shared" si="3"/>
        <v>2511</v>
      </c>
      <c r="X17" s="19">
        <v>1620</v>
      </c>
      <c r="Y17" s="16">
        <f t="shared" ref="Y17" si="9">Z17*2-800</f>
        <v>4160</v>
      </c>
      <c r="Z17" s="17">
        <v>2480</v>
      </c>
      <c r="AA17" s="18">
        <v>1600</v>
      </c>
      <c r="AB17" s="18">
        <f t="shared" si="4"/>
        <v>2232</v>
      </c>
      <c r="AC17" s="19">
        <v>1440</v>
      </c>
    </row>
    <row r="18" spans="1:29" s="20" customFormat="1" ht="33.75" customHeight="1" x14ac:dyDescent="0.25">
      <c r="A18" s="173"/>
      <c r="B18" s="24" t="s">
        <v>12</v>
      </c>
      <c r="C18" s="25" t="s">
        <v>17</v>
      </c>
      <c r="D18" s="26" t="s">
        <v>44</v>
      </c>
      <c r="E18" s="16">
        <f>F18*2-950</f>
        <v>4330</v>
      </c>
      <c r="F18" s="17">
        <v>2640</v>
      </c>
      <c r="G18" s="18">
        <v>1760</v>
      </c>
      <c r="H18" s="18">
        <f t="shared" si="0"/>
        <v>2376</v>
      </c>
      <c r="I18" s="19">
        <v>1600</v>
      </c>
      <c r="J18" s="16">
        <f>K18*2-950</f>
        <v>4330</v>
      </c>
      <c r="K18" s="17">
        <v>2640</v>
      </c>
      <c r="L18" s="18">
        <v>1760</v>
      </c>
      <c r="M18" s="18">
        <f t="shared" si="1"/>
        <v>2376</v>
      </c>
      <c r="N18" s="19">
        <v>1600</v>
      </c>
      <c r="O18" s="16">
        <f>P18*2-950</f>
        <v>4990</v>
      </c>
      <c r="P18" s="17">
        <v>2970</v>
      </c>
      <c r="Q18" s="18">
        <v>1980</v>
      </c>
      <c r="R18" s="18">
        <f t="shared" si="2"/>
        <v>2673</v>
      </c>
      <c r="S18" s="19">
        <v>1800</v>
      </c>
      <c r="T18" s="16">
        <f>U18*2-950</f>
        <v>4990</v>
      </c>
      <c r="U18" s="17">
        <v>2970</v>
      </c>
      <c r="V18" s="18">
        <v>1980</v>
      </c>
      <c r="W18" s="18">
        <f t="shared" si="3"/>
        <v>2673</v>
      </c>
      <c r="X18" s="19">
        <v>1800</v>
      </c>
      <c r="Y18" s="16">
        <f>Z18*2-950</f>
        <v>4330</v>
      </c>
      <c r="Z18" s="17">
        <v>2640</v>
      </c>
      <c r="AA18" s="18">
        <v>1760</v>
      </c>
      <c r="AB18" s="18">
        <f t="shared" si="4"/>
        <v>2376</v>
      </c>
      <c r="AC18" s="19">
        <v>1600</v>
      </c>
    </row>
    <row r="19" spans="1:29" s="20" customFormat="1" ht="33.75" customHeight="1" x14ac:dyDescent="0.25">
      <c r="A19" s="173"/>
      <c r="B19" s="24" t="s">
        <v>13</v>
      </c>
      <c r="C19" s="25" t="s">
        <v>18</v>
      </c>
      <c r="D19" s="26" t="s">
        <v>45</v>
      </c>
      <c r="E19" s="16">
        <f>F19*2-950</f>
        <v>4010</v>
      </c>
      <c r="F19" s="17">
        <v>2480</v>
      </c>
      <c r="G19" s="18">
        <v>1760</v>
      </c>
      <c r="H19" s="18">
        <f t="shared" si="0"/>
        <v>2232</v>
      </c>
      <c r="I19" s="19">
        <v>1600</v>
      </c>
      <c r="J19" s="16">
        <f>K19*2-950</f>
        <v>4010</v>
      </c>
      <c r="K19" s="17">
        <v>2480</v>
      </c>
      <c r="L19" s="18">
        <v>1760</v>
      </c>
      <c r="M19" s="18">
        <f t="shared" si="1"/>
        <v>2232</v>
      </c>
      <c r="N19" s="19">
        <v>1600</v>
      </c>
      <c r="O19" s="16">
        <f>P19*2-950</f>
        <v>4630</v>
      </c>
      <c r="P19" s="17">
        <v>2790</v>
      </c>
      <c r="Q19" s="18">
        <v>1980</v>
      </c>
      <c r="R19" s="18">
        <f t="shared" si="2"/>
        <v>2511</v>
      </c>
      <c r="S19" s="19">
        <v>1800</v>
      </c>
      <c r="T19" s="16">
        <f>U19*2-950</f>
        <v>4630</v>
      </c>
      <c r="U19" s="17">
        <v>2790</v>
      </c>
      <c r="V19" s="18">
        <v>1980</v>
      </c>
      <c r="W19" s="18">
        <f t="shared" si="3"/>
        <v>2511</v>
      </c>
      <c r="X19" s="19">
        <v>1800</v>
      </c>
      <c r="Y19" s="16">
        <f>Z19*2-950</f>
        <v>4010</v>
      </c>
      <c r="Z19" s="17">
        <v>2480</v>
      </c>
      <c r="AA19" s="18">
        <v>1760</v>
      </c>
      <c r="AB19" s="18">
        <f t="shared" si="4"/>
        <v>2232</v>
      </c>
      <c r="AC19" s="19">
        <v>1600</v>
      </c>
    </row>
    <row r="20" spans="1:29" s="20" customFormat="1" ht="33.75" customHeight="1" x14ac:dyDescent="0.25">
      <c r="A20" s="173"/>
      <c r="B20" s="14" t="s">
        <v>14</v>
      </c>
      <c r="C20" s="21" t="s">
        <v>18</v>
      </c>
      <c r="D20" s="22" t="s">
        <v>46</v>
      </c>
      <c r="E20" s="16">
        <f t="shared" ref="E20" si="10">F20*2-800</f>
        <v>2880</v>
      </c>
      <c r="F20" s="17">
        <v>1840</v>
      </c>
      <c r="G20" s="18">
        <v>1600</v>
      </c>
      <c r="H20" s="18">
        <f t="shared" si="0"/>
        <v>1656</v>
      </c>
      <c r="I20" s="19">
        <v>1440</v>
      </c>
      <c r="J20" s="16">
        <f t="shared" ref="J20" si="11">K20*2-800</f>
        <v>2880</v>
      </c>
      <c r="K20" s="17">
        <v>1840</v>
      </c>
      <c r="L20" s="18">
        <v>1600</v>
      </c>
      <c r="M20" s="18">
        <f t="shared" si="1"/>
        <v>1656</v>
      </c>
      <c r="N20" s="19">
        <v>1440</v>
      </c>
      <c r="O20" s="16">
        <f>P20*2-800</f>
        <v>3340</v>
      </c>
      <c r="P20" s="17">
        <v>2070</v>
      </c>
      <c r="Q20" s="18">
        <v>1800</v>
      </c>
      <c r="R20" s="18">
        <f t="shared" si="2"/>
        <v>1863</v>
      </c>
      <c r="S20" s="19">
        <v>1620</v>
      </c>
      <c r="T20" s="16">
        <f t="shared" ref="T20" si="12">U20*2-800</f>
        <v>3340</v>
      </c>
      <c r="U20" s="17">
        <v>2070</v>
      </c>
      <c r="V20" s="18">
        <v>1800</v>
      </c>
      <c r="W20" s="18">
        <f t="shared" si="3"/>
        <v>1863</v>
      </c>
      <c r="X20" s="19">
        <v>1620</v>
      </c>
      <c r="Y20" s="16">
        <f t="shared" ref="Y20" si="13">Z20*2-800</f>
        <v>2880</v>
      </c>
      <c r="Z20" s="17">
        <v>1840</v>
      </c>
      <c r="AA20" s="18">
        <v>1600</v>
      </c>
      <c r="AB20" s="18">
        <f t="shared" si="4"/>
        <v>1656</v>
      </c>
      <c r="AC20" s="19">
        <v>1440</v>
      </c>
    </row>
    <row r="21" spans="1:29" s="20" customFormat="1" ht="33.75" customHeight="1" x14ac:dyDescent="0.25">
      <c r="A21" s="173"/>
      <c r="B21" s="14" t="s">
        <v>15</v>
      </c>
      <c r="C21" s="15" t="s">
        <v>17</v>
      </c>
      <c r="D21" s="22" t="s">
        <v>43</v>
      </c>
      <c r="E21" s="16">
        <f>F21</f>
        <v>2960</v>
      </c>
      <c r="F21" s="17">
        <v>2960</v>
      </c>
      <c r="G21" s="18">
        <v>1600</v>
      </c>
      <c r="H21" s="18">
        <f>F21*0.9</f>
        <v>2664</v>
      </c>
      <c r="I21" s="19">
        <v>1440</v>
      </c>
      <c r="J21" s="16">
        <f>K21</f>
        <v>2960</v>
      </c>
      <c r="K21" s="17">
        <v>2960</v>
      </c>
      <c r="L21" s="18">
        <v>1600</v>
      </c>
      <c r="M21" s="18">
        <f>K21*0.9</f>
        <v>2664</v>
      </c>
      <c r="N21" s="19">
        <v>1440</v>
      </c>
      <c r="O21" s="16">
        <f>P21</f>
        <v>3330</v>
      </c>
      <c r="P21" s="17">
        <v>3330</v>
      </c>
      <c r="Q21" s="18">
        <v>1800</v>
      </c>
      <c r="R21" s="18">
        <f t="shared" si="2"/>
        <v>2997</v>
      </c>
      <c r="S21" s="19">
        <v>1620</v>
      </c>
      <c r="T21" s="16">
        <f>U21</f>
        <v>3330</v>
      </c>
      <c r="U21" s="17">
        <v>3330</v>
      </c>
      <c r="V21" s="18">
        <v>1800</v>
      </c>
      <c r="W21" s="18">
        <f>U21*0.9</f>
        <v>2997</v>
      </c>
      <c r="X21" s="19">
        <v>1620</v>
      </c>
      <c r="Y21" s="16">
        <f>Z21</f>
        <v>2960</v>
      </c>
      <c r="Z21" s="17">
        <v>2960</v>
      </c>
      <c r="AA21" s="18">
        <v>1600</v>
      </c>
      <c r="AB21" s="18">
        <f>Z21*0.9</f>
        <v>2664</v>
      </c>
      <c r="AC21" s="19">
        <v>1440</v>
      </c>
    </row>
    <row r="22" spans="1:29" s="20" customFormat="1" ht="33.75" customHeight="1" x14ac:dyDescent="0.25">
      <c r="A22" s="174"/>
      <c r="B22" s="14" t="s">
        <v>14</v>
      </c>
      <c r="C22" s="21" t="s">
        <v>18</v>
      </c>
      <c r="D22" s="22" t="s">
        <v>46</v>
      </c>
      <c r="E22" s="16">
        <f t="shared" ref="E22" si="14">F22*2-800</f>
        <v>2880</v>
      </c>
      <c r="F22" s="17">
        <v>1840</v>
      </c>
      <c r="G22" s="18">
        <v>1600</v>
      </c>
      <c r="H22" s="18">
        <f t="shared" ref="H22" si="15">F22*0.9</f>
        <v>1656</v>
      </c>
      <c r="I22" s="19">
        <v>1440</v>
      </c>
      <c r="J22" s="16">
        <f t="shared" ref="J22" si="16">K22*2-800</f>
        <v>2880</v>
      </c>
      <c r="K22" s="17">
        <v>1840</v>
      </c>
      <c r="L22" s="18">
        <v>1600</v>
      </c>
      <c r="M22" s="18">
        <f t="shared" ref="M22" si="17">K22*0.9</f>
        <v>1656</v>
      </c>
      <c r="N22" s="19">
        <v>1440</v>
      </c>
      <c r="O22" s="16">
        <f>P22*2-800</f>
        <v>3340</v>
      </c>
      <c r="P22" s="17">
        <v>2070</v>
      </c>
      <c r="Q22" s="18">
        <v>1800</v>
      </c>
      <c r="R22" s="18">
        <f t="shared" si="2"/>
        <v>1863</v>
      </c>
      <c r="S22" s="19">
        <v>1620</v>
      </c>
      <c r="T22" s="16">
        <f t="shared" ref="T22" si="18">U22*2-800</f>
        <v>3340</v>
      </c>
      <c r="U22" s="17">
        <v>2070</v>
      </c>
      <c r="V22" s="18">
        <v>1800</v>
      </c>
      <c r="W22" s="18">
        <f t="shared" ref="W22" si="19">U22*0.9</f>
        <v>1863</v>
      </c>
      <c r="X22" s="19">
        <v>1620</v>
      </c>
      <c r="Y22" s="16">
        <f t="shared" ref="Y22" si="20">Z22*2-800</f>
        <v>2880</v>
      </c>
      <c r="Z22" s="17">
        <v>1840</v>
      </c>
      <c r="AA22" s="18">
        <v>1600</v>
      </c>
      <c r="AB22" s="18">
        <f t="shared" ref="AB22" si="21">Z22*0.9</f>
        <v>1656</v>
      </c>
      <c r="AC22" s="19">
        <v>1440</v>
      </c>
    </row>
    <row r="23" spans="1:29" s="20" customFormat="1" ht="21" customHeight="1" x14ac:dyDescent="0.25">
      <c r="A23" s="27"/>
      <c r="B23" s="28"/>
      <c r="C23" s="29"/>
      <c r="D23" s="28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s="20" customFormat="1" ht="31.5" customHeight="1" x14ac:dyDescent="0.25">
      <c r="A24" s="175" t="s">
        <v>47</v>
      </c>
      <c r="B24" s="31" t="s">
        <v>5</v>
      </c>
      <c r="C24" s="15" t="s">
        <v>4</v>
      </c>
      <c r="D24" s="14" t="s">
        <v>4</v>
      </c>
      <c r="E24" s="32">
        <f>E11*0.8</f>
        <v>5984</v>
      </c>
      <c r="F24" s="32">
        <f t="shared" ref="F24:AB35" si="22">F11*0.8</f>
        <v>3392</v>
      </c>
      <c r="G24" s="32">
        <f t="shared" si="22"/>
        <v>1920</v>
      </c>
      <c r="H24" s="32">
        <f t="shared" si="22"/>
        <v>3052.8</v>
      </c>
      <c r="I24" s="32">
        <f t="shared" si="22"/>
        <v>1664</v>
      </c>
      <c r="J24" s="32">
        <f t="shared" si="22"/>
        <v>5984</v>
      </c>
      <c r="K24" s="32">
        <f t="shared" si="22"/>
        <v>3392</v>
      </c>
      <c r="L24" s="32">
        <f t="shared" si="22"/>
        <v>1920</v>
      </c>
      <c r="M24" s="32">
        <f t="shared" si="22"/>
        <v>3052.8</v>
      </c>
      <c r="N24" s="32">
        <f t="shared" si="22"/>
        <v>1664</v>
      </c>
      <c r="O24" s="32">
        <f t="shared" si="22"/>
        <v>6832</v>
      </c>
      <c r="P24" s="32">
        <f t="shared" si="22"/>
        <v>3816</v>
      </c>
      <c r="Q24" s="32">
        <f t="shared" si="22"/>
        <v>2160</v>
      </c>
      <c r="R24" s="32">
        <f t="shared" si="22"/>
        <v>3434.4</v>
      </c>
      <c r="S24" s="32">
        <f t="shared" si="22"/>
        <v>1872</v>
      </c>
      <c r="T24" s="32">
        <f t="shared" si="22"/>
        <v>6832</v>
      </c>
      <c r="U24" s="32">
        <f t="shared" si="22"/>
        <v>3816</v>
      </c>
      <c r="V24" s="32">
        <f t="shared" si="22"/>
        <v>2160</v>
      </c>
      <c r="W24" s="32">
        <f t="shared" si="22"/>
        <v>3434.4</v>
      </c>
      <c r="X24" s="32">
        <f t="shared" si="22"/>
        <v>1872</v>
      </c>
      <c r="Y24" s="32">
        <f t="shared" si="22"/>
        <v>5984</v>
      </c>
      <c r="Z24" s="32">
        <f t="shared" si="22"/>
        <v>3392</v>
      </c>
      <c r="AA24" s="32">
        <f t="shared" si="22"/>
        <v>1920</v>
      </c>
      <c r="AB24" s="32">
        <f t="shared" si="22"/>
        <v>3052.8</v>
      </c>
      <c r="AC24" s="32">
        <f>AC11*0.8</f>
        <v>1664</v>
      </c>
    </row>
    <row r="25" spans="1:29" s="20" customFormat="1" ht="31.5" customHeight="1" x14ac:dyDescent="0.25">
      <c r="A25" s="176"/>
      <c r="B25" s="31" t="s">
        <v>7</v>
      </c>
      <c r="C25" s="15" t="s">
        <v>6</v>
      </c>
      <c r="D25" s="14" t="s">
        <v>39</v>
      </c>
      <c r="E25" s="32">
        <f t="shared" ref="E25:T35" si="23">E12*0.8</f>
        <v>4744</v>
      </c>
      <c r="F25" s="32">
        <f t="shared" si="23"/>
        <v>2752</v>
      </c>
      <c r="G25" s="32">
        <f t="shared" si="23"/>
        <v>1600</v>
      </c>
      <c r="H25" s="32">
        <f t="shared" si="23"/>
        <v>2476.8000000000002</v>
      </c>
      <c r="I25" s="32">
        <f t="shared" si="23"/>
        <v>1344</v>
      </c>
      <c r="J25" s="32">
        <f t="shared" si="23"/>
        <v>4744</v>
      </c>
      <c r="K25" s="32">
        <f t="shared" si="23"/>
        <v>2752</v>
      </c>
      <c r="L25" s="32">
        <f t="shared" si="23"/>
        <v>1600</v>
      </c>
      <c r="M25" s="32">
        <f t="shared" si="23"/>
        <v>2476.8000000000002</v>
      </c>
      <c r="N25" s="32">
        <f t="shared" si="23"/>
        <v>1344</v>
      </c>
      <c r="O25" s="32">
        <f t="shared" si="23"/>
        <v>5432</v>
      </c>
      <c r="P25" s="32">
        <f t="shared" si="23"/>
        <v>3096</v>
      </c>
      <c r="Q25" s="32">
        <f t="shared" si="23"/>
        <v>1800</v>
      </c>
      <c r="R25" s="32">
        <f t="shared" si="23"/>
        <v>2786.4</v>
      </c>
      <c r="S25" s="32">
        <f t="shared" si="23"/>
        <v>1512</v>
      </c>
      <c r="T25" s="32">
        <f t="shared" si="23"/>
        <v>5432</v>
      </c>
      <c r="U25" s="32">
        <f t="shared" si="22"/>
        <v>3096</v>
      </c>
      <c r="V25" s="32">
        <f t="shared" si="22"/>
        <v>1800</v>
      </c>
      <c r="W25" s="32">
        <f t="shared" si="22"/>
        <v>2786.4</v>
      </c>
      <c r="X25" s="32">
        <f t="shared" si="22"/>
        <v>1512</v>
      </c>
      <c r="Y25" s="32">
        <f t="shared" si="22"/>
        <v>4744</v>
      </c>
      <c r="Z25" s="32">
        <f t="shared" si="22"/>
        <v>2752</v>
      </c>
      <c r="AA25" s="32">
        <f t="shared" si="22"/>
        <v>1600</v>
      </c>
      <c r="AB25" s="32">
        <f t="shared" si="22"/>
        <v>2476.8000000000002</v>
      </c>
      <c r="AC25" s="32">
        <f t="shared" ref="AC25:AC35" si="24">AC12*0.8</f>
        <v>1344</v>
      </c>
    </row>
    <row r="26" spans="1:29" s="20" customFormat="1" ht="31.5" customHeight="1" x14ac:dyDescent="0.25">
      <c r="A26" s="176"/>
      <c r="B26" s="31" t="s">
        <v>40</v>
      </c>
      <c r="C26" s="15" t="s">
        <v>6</v>
      </c>
      <c r="D26" s="14" t="s">
        <v>39</v>
      </c>
      <c r="E26" s="32">
        <f t="shared" si="23"/>
        <v>4744</v>
      </c>
      <c r="F26" s="32">
        <f t="shared" si="22"/>
        <v>2752</v>
      </c>
      <c r="G26" s="32">
        <f t="shared" si="22"/>
        <v>1600</v>
      </c>
      <c r="H26" s="32">
        <f t="shared" si="22"/>
        <v>2476.8000000000002</v>
      </c>
      <c r="I26" s="32">
        <f t="shared" si="22"/>
        <v>1344</v>
      </c>
      <c r="J26" s="32">
        <f t="shared" si="22"/>
        <v>4744</v>
      </c>
      <c r="K26" s="32">
        <f t="shared" si="22"/>
        <v>2752</v>
      </c>
      <c r="L26" s="32">
        <f t="shared" si="22"/>
        <v>1600</v>
      </c>
      <c r="M26" s="32">
        <f t="shared" si="22"/>
        <v>2476.8000000000002</v>
      </c>
      <c r="N26" s="32">
        <f t="shared" si="22"/>
        <v>1344</v>
      </c>
      <c r="O26" s="32">
        <f t="shared" si="22"/>
        <v>5432</v>
      </c>
      <c r="P26" s="32">
        <f t="shared" si="22"/>
        <v>3096</v>
      </c>
      <c r="Q26" s="32">
        <f t="shared" si="22"/>
        <v>1800</v>
      </c>
      <c r="R26" s="32">
        <f t="shared" si="22"/>
        <v>2786.4</v>
      </c>
      <c r="S26" s="32">
        <f t="shared" si="22"/>
        <v>1512</v>
      </c>
      <c r="T26" s="32">
        <f t="shared" si="22"/>
        <v>5432</v>
      </c>
      <c r="U26" s="32">
        <f t="shared" si="22"/>
        <v>3096</v>
      </c>
      <c r="V26" s="32">
        <f t="shared" si="22"/>
        <v>1800</v>
      </c>
      <c r="W26" s="32">
        <f t="shared" si="22"/>
        <v>2786.4</v>
      </c>
      <c r="X26" s="32">
        <f t="shared" si="22"/>
        <v>1512</v>
      </c>
      <c r="Y26" s="32">
        <f t="shared" si="22"/>
        <v>4744</v>
      </c>
      <c r="Z26" s="32">
        <f t="shared" si="22"/>
        <v>2752</v>
      </c>
      <c r="AA26" s="32">
        <f t="shared" si="22"/>
        <v>1600</v>
      </c>
      <c r="AB26" s="32">
        <f t="shared" si="22"/>
        <v>2476.8000000000002</v>
      </c>
      <c r="AC26" s="32">
        <f t="shared" si="24"/>
        <v>1344</v>
      </c>
    </row>
    <row r="27" spans="1:29" s="20" customFormat="1" ht="31.5" customHeight="1" x14ac:dyDescent="0.25">
      <c r="A27" s="176"/>
      <c r="B27" s="31" t="s">
        <v>8</v>
      </c>
      <c r="C27" s="21" t="s">
        <v>41</v>
      </c>
      <c r="D27" s="22" t="s">
        <v>42</v>
      </c>
      <c r="E27" s="32">
        <f t="shared" si="23"/>
        <v>4104</v>
      </c>
      <c r="F27" s="32">
        <f t="shared" si="22"/>
        <v>2432</v>
      </c>
      <c r="G27" s="32">
        <f t="shared" si="22"/>
        <v>1600</v>
      </c>
      <c r="H27" s="32">
        <f t="shared" si="22"/>
        <v>2188.8000000000002</v>
      </c>
      <c r="I27" s="32">
        <f t="shared" si="22"/>
        <v>1344</v>
      </c>
      <c r="J27" s="32">
        <f t="shared" si="22"/>
        <v>4104</v>
      </c>
      <c r="K27" s="32">
        <f t="shared" si="22"/>
        <v>2432</v>
      </c>
      <c r="L27" s="32">
        <f t="shared" si="22"/>
        <v>1600</v>
      </c>
      <c r="M27" s="32">
        <f t="shared" si="22"/>
        <v>2188.8000000000002</v>
      </c>
      <c r="N27" s="32">
        <f t="shared" si="22"/>
        <v>1344</v>
      </c>
      <c r="O27" s="32">
        <f t="shared" si="22"/>
        <v>4712</v>
      </c>
      <c r="P27" s="32">
        <f t="shared" si="22"/>
        <v>2736</v>
      </c>
      <c r="Q27" s="32">
        <f t="shared" si="22"/>
        <v>1800</v>
      </c>
      <c r="R27" s="32">
        <f t="shared" si="22"/>
        <v>2462.4</v>
      </c>
      <c r="S27" s="32">
        <f t="shared" si="22"/>
        <v>1512</v>
      </c>
      <c r="T27" s="32">
        <f t="shared" si="22"/>
        <v>4712</v>
      </c>
      <c r="U27" s="32">
        <f t="shared" si="22"/>
        <v>2736</v>
      </c>
      <c r="V27" s="32">
        <f t="shared" si="22"/>
        <v>1800</v>
      </c>
      <c r="W27" s="32">
        <f t="shared" si="22"/>
        <v>2462.4</v>
      </c>
      <c r="X27" s="32">
        <f t="shared" si="22"/>
        <v>1512</v>
      </c>
      <c r="Y27" s="32">
        <f t="shared" si="22"/>
        <v>4104</v>
      </c>
      <c r="Z27" s="32">
        <f t="shared" si="22"/>
        <v>2432</v>
      </c>
      <c r="AA27" s="32">
        <f t="shared" si="22"/>
        <v>1600</v>
      </c>
      <c r="AB27" s="32">
        <f t="shared" si="22"/>
        <v>2188.8000000000002</v>
      </c>
      <c r="AC27" s="32">
        <f t="shared" si="24"/>
        <v>1344</v>
      </c>
    </row>
    <row r="28" spans="1:29" s="20" customFormat="1" ht="31.5" customHeight="1" x14ac:dyDescent="0.25">
      <c r="A28" s="176"/>
      <c r="B28" s="31" t="s">
        <v>9</v>
      </c>
      <c r="C28" s="15" t="s">
        <v>17</v>
      </c>
      <c r="D28" s="22" t="s">
        <v>43</v>
      </c>
      <c r="E28" s="32">
        <f t="shared" si="23"/>
        <v>2624</v>
      </c>
      <c r="F28" s="32">
        <f t="shared" si="22"/>
        <v>2624</v>
      </c>
      <c r="G28" s="32">
        <f t="shared" si="22"/>
        <v>1280</v>
      </c>
      <c r="H28" s="32">
        <f t="shared" si="22"/>
        <v>2361.6</v>
      </c>
      <c r="I28" s="32">
        <f t="shared" si="22"/>
        <v>1152</v>
      </c>
      <c r="J28" s="32">
        <f t="shared" si="22"/>
        <v>2624</v>
      </c>
      <c r="K28" s="32">
        <f t="shared" si="22"/>
        <v>2624</v>
      </c>
      <c r="L28" s="32">
        <f t="shared" si="22"/>
        <v>1280</v>
      </c>
      <c r="M28" s="32">
        <f t="shared" si="22"/>
        <v>2361.6</v>
      </c>
      <c r="N28" s="32">
        <f t="shared" si="22"/>
        <v>1152</v>
      </c>
      <c r="O28" s="32">
        <f t="shared" si="22"/>
        <v>2952</v>
      </c>
      <c r="P28" s="32">
        <f t="shared" si="22"/>
        <v>2952</v>
      </c>
      <c r="Q28" s="32">
        <f t="shared" si="22"/>
        <v>1440</v>
      </c>
      <c r="R28" s="32">
        <f t="shared" si="22"/>
        <v>2656.8</v>
      </c>
      <c r="S28" s="32">
        <f t="shared" si="22"/>
        <v>1296</v>
      </c>
      <c r="T28" s="32">
        <f t="shared" si="22"/>
        <v>2952</v>
      </c>
      <c r="U28" s="32">
        <f t="shared" si="22"/>
        <v>2952</v>
      </c>
      <c r="V28" s="32">
        <f t="shared" si="22"/>
        <v>1440</v>
      </c>
      <c r="W28" s="32">
        <f t="shared" si="22"/>
        <v>2656.8</v>
      </c>
      <c r="X28" s="32">
        <f t="shared" si="22"/>
        <v>1296</v>
      </c>
      <c r="Y28" s="32">
        <f t="shared" si="22"/>
        <v>2624</v>
      </c>
      <c r="Z28" s="32">
        <f t="shared" si="22"/>
        <v>2624</v>
      </c>
      <c r="AA28" s="32">
        <f t="shared" si="22"/>
        <v>1280</v>
      </c>
      <c r="AB28" s="32">
        <f t="shared" si="22"/>
        <v>2361.6</v>
      </c>
      <c r="AC28" s="32">
        <f t="shared" si="24"/>
        <v>1152</v>
      </c>
    </row>
    <row r="29" spans="1:29" s="20" customFormat="1" ht="31.5" customHeight="1" x14ac:dyDescent="0.25">
      <c r="A29" s="176"/>
      <c r="B29" s="31" t="s">
        <v>10</v>
      </c>
      <c r="C29" s="15" t="s">
        <v>17</v>
      </c>
      <c r="D29" s="22" t="s">
        <v>44</v>
      </c>
      <c r="E29" s="32">
        <f t="shared" si="23"/>
        <v>3584</v>
      </c>
      <c r="F29" s="32">
        <f t="shared" si="22"/>
        <v>2112</v>
      </c>
      <c r="G29" s="32">
        <f t="shared" si="22"/>
        <v>1280</v>
      </c>
      <c r="H29" s="32">
        <f t="shared" si="22"/>
        <v>1900.8000000000002</v>
      </c>
      <c r="I29" s="32">
        <f t="shared" si="22"/>
        <v>1152</v>
      </c>
      <c r="J29" s="32">
        <f t="shared" si="22"/>
        <v>3584</v>
      </c>
      <c r="K29" s="32">
        <f t="shared" si="22"/>
        <v>2112</v>
      </c>
      <c r="L29" s="32">
        <f t="shared" si="22"/>
        <v>1280</v>
      </c>
      <c r="M29" s="32">
        <f t="shared" si="22"/>
        <v>1900.8000000000002</v>
      </c>
      <c r="N29" s="32">
        <f t="shared" si="22"/>
        <v>1152</v>
      </c>
      <c r="O29" s="32">
        <f t="shared" si="22"/>
        <v>4112</v>
      </c>
      <c r="P29" s="32">
        <f t="shared" si="22"/>
        <v>2376</v>
      </c>
      <c r="Q29" s="32">
        <f t="shared" si="22"/>
        <v>1440</v>
      </c>
      <c r="R29" s="32">
        <f t="shared" si="22"/>
        <v>2138.4</v>
      </c>
      <c r="S29" s="32">
        <f t="shared" si="22"/>
        <v>1296</v>
      </c>
      <c r="T29" s="32">
        <f t="shared" si="22"/>
        <v>4112</v>
      </c>
      <c r="U29" s="32">
        <f t="shared" si="22"/>
        <v>2376</v>
      </c>
      <c r="V29" s="32">
        <f t="shared" si="22"/>
        <v>1440</v>
      </c>
      <c r="W29" s="32">
        <f t="shared" si="22"/>
        <v>2138.4</v>
      </c>
      <c r="X29" s="32">
        <f t="shared" si="22"/>
        <v>1296</v>
      </c>
      <c r="Y29" s="32">
        <f t="shared" si="22"/>
        <v>3584</v>
      </c>
      <c r="Z29" s="32">
        <f t="shared" si="22"/>
        <v>2112</v>
      </c>
      <c r="AA29" s="32">
        <f t="shared" si="22"/>
        <v>1280</v>
      </c>
      <c r="AB29" s="32">
        <f t="shared" si="22"/>
        <v>1900.8000000000002</v>
      </c>
      <c r="AC29" s="32">
        <f t="shared" si="24"/>
        <v>1152</v>
      </c>
    </row>
    <row r="30" spans="1:29" s="20" customFormat="1" ht="31.5" customHeight="1" x14ac:dyDescent="0.25">
      <c r="A30" s="176"/>
      <c r="B30" s="31" t="s">
        <v>11</v>
      </c>
      <c r="C30" s="15" t="s">
        <v>17</v>
      </c>
      <c r="D30" s="22" t="s">
        <v>44</v>
      </c>
      <c r="E30" s="32">
        <f t="shared" si="23"/>
        <v>3328</v>
      </c>
      <c r="F30" s="32">
        <f t="shared" si="22"/>
        <v>1984</v>
      </c>
      <c r="G30" s="32">
        <f t="shared" si="22"/>
        <v>1280</v>
      </c>
      <c r="H30" s="32">
        <f t="shared" si="22"/>
        <v>1785.6000000000001</v>
      </c>
      <c r="I30" s="32">
        <f t="shared" si="22"/>
        <v>1152</v>
      </c>
      <c r="J30" s="32">
        <f t="shared" si="22"/>
        <v>3328</v>
      </c>
      <c r="K30" s="32">
        <f t="shared" si="22"/>
        <v>1984</v>
      </c>
      <c r="L30" s="32">
        <f t="shared" si="22"/>
        <v>1280</v>
      </c>
      <c r="M30" s="32">
        <f t="shared" si="22"/>
        <v>1785.6000000000001</v>
      </c>
      <c r="N30" s="32">
        <f t="shared" si="22"/>
        <v>1152</v>
      </c>
      <c r="O30" s="32">
        <f t="shared" si="22"/>
        <v>3824</v>
      </c>
      <c r="P30" s="32">
        <f t="shared" si="22"/>
        <v>2232</v>
      </c>
      <c r="Q30" s="32">
        <f t="shared" si="22"/>
        <v>1440</v>
      </c>
      <c r="R30" s="32">
        <f t="shared" si="22"/>
        <v>2008.8000000000002</v>
      </c>
      <c r="S30" s="32">
        <f t="shared" si="22"/>
        <v>1296</v>
      </c>
      <c r="T30" s="32">
        <f t="shared" si="22"/>
        <v>3824</v>
      </c>
      <c r="U30" s="32">
        <f t="shared" si="22"/>
        <v>2232</v>
      </c>
      <c r="V30" s="32">
        <f t="shared" si="22"/>
        <v>1440</v>
      </c>
      <c r="W30" s="32">
        <f t="shared" si="22"/>
        <v>2008.8000000000002</v>
      </c>
      <c r="X30" s="32">
        <f t="shared" si="22"/>
        <v>1296</v>
      </c>
      <c r="Y30" s="32">
        <f t="shared" si="22"/>
        <v>3328</v>
      </c>
      <c r="Z30" s="32">
        <f t="shared" si="22"/>
        <v>1984</v>
      </c>
      <c r="AA30" s="32">
        <f t="shared" si="22"/>
        <v>1280</v>
      </c>
      <c r="AB30" s="32">
        <f t="shared" si="22"/>
        <v>1785.6000000000001</v>
      </c>
      <c r="AC30" s="32">
        <f t="shared" si="24"/>
        <v>1152</v>
      </c>
    </row>
    <row r="31" spans="1:29" s="20" customFormat="1" ht="31.5" customHeight="1" x14ac:dyDescent="0.25">
      <c r="A31" s="176"/>
      <c r="B31" s="31" t="s">
        <v>12</v>
      </c>
      <c r="C31" s="25" t="s">
        <v>17</v>
      </c>
      <c r="D31" s="26" t="s">
        <v>44</v>
      </c>
      <c r="E31" s="32">
        <f t="shared" si="23"/>
        <v>3464</v>
      </c>
      <c r="F31" s="32">
        <f t="shared" si="22"/>
        <v>2112</v>
      </c>
      <c r="G31" s="32">
        <f t="shared" si="22"/>
        <v>1408</v>
      </c>
      <c r="H31" s="32">
        <f t="shared" si="22"/>
        <v>1900.8000000000002</v>
      </c>
      <c r="I31" s="32">
        <f t="shared" si="22"/>
        <v>1280</v>
      </c>
      <c r="J31" s="32">
        <f t="shared" si="22"/>
        <v>3464</v>
      </c>
      <c r="K31" s="32">
        <f t="shared" si="22"/>
        <v>2112</v>
      </c>
      <c r="L31" s="32">
        <f t="shared" si="22"/>
        <v>1408</v>
      </c>
      <c r="M31" s="32">
        <f t="shared" si="22"/>
        <v>1900.8000000000002</v>
      </c>
      <c r="N31" s="32">
        <f t="shared" si="22"/>
        <v>1280</v>
      </c>
      <c r="O31" s="32">
        <f t="shared" si="22"/>
        <v>3992</v>
      </c>
      <c r="P31" s="32">
        <f t="shared" si="22"/>
        <v>2376</v>
      </c>
      <c r="Q31" s="32">
        <f t="shared" si="22"/>
        <v>1584</v>
      </c>
      <c r="R31" s="32">
        <f t="shared" si="22"/>
        <v>2138.4</v>
      </c>
      <c r="S31" s="32">
        <f t="shared" si="22"/>
        <v>1440</v>
      </c>
      <c r="T31" s="32">
        <f t="shared" si="22"/>
        <v>3992</v>
      </c>
      <c r="U31" s="32">
        <f t="shared" si="22"/>
        <v>2376</v>
      </c>
      <c r="V31" s="32">
        <f t="shared" si="22"/>
        <v>1584</v>
      </c>
      <c r="W31" s="32">
        <f t="shared" si="22"/>
        <v>2138.4</v>
      </c>
      <c r="X31" s="32">
        <f t="shared" si="22"/>
        <v>1440</v>
      </c>
      <c r="Y31" s="32">
        <f t="shared" si="22"/>
        <v>3464</v>
      </c>
      <c r="Z31" s="32">
        <f t="shared" si="22"/>
        <v>2112</v>
      </c>
      <c r="AA31" s="32">
        <f t="shared" si="22"/>
        <v>1408</v>
      </c>
      <c r="AB31" s="32">
        <f t="shared" si="22"/>
        <v>1900.8000000000002</v>
      </c>
      <c r="AC31" s="32">
        <f t="shared" si="24"/>
        <v>1280</v>
      </c>
    </row>
    <row r="32" spans="1:29" s="20" customFormat="1" ht="31.5" customHeight="1" x14ac:dyDescent="0.25">
      <c r="A32" s="176"/>
      <c r="B32" s="33" t="s">
        <v>13</v>
      </c>
      <c r="C32" s="25" t="s">
        <v>18</v>
      </c>
      <c r="D32" s="26" t="s">
        <v>45</v>
      </c>
      <c r="E32" s="32">
        <f t="shared" si="23"/>
        <v>3208</v>
      </c>
      <c r="F32" s="32">
        <f t="shared" si="22"/>
        <v>1984</v>
      </c>
      <c r="G32" s="32">
        <f t="shared" si="22"/>
        <v>1408</v>
      </c>
      <c r="H32" s="32">
        <f t="shared" si="22"/>
        <v>1785.6000000000001</v>
      </c>
      <c r="I32" s="32">
        <f t="shared" si="22"/>
        <v>1280</v>
      </c>
      <c r="J32" s="32">
        <f t="shared" si="22"/>
        <v>3208</v>
      </c>
      <c r="K32" s="32">
        <f t="shared" si="22"/>
        <v>1984</v>
      </c>
      <c r="L32" s="32">
        <f t="shared" si="22"/>
        <v>1408</v>
      </c>
      <c r="M32" s="32">
        <f t="shared" si="22"/>
        <v>1785.6000000000001</v>
      </c>
      <c r="N32" s="32">
        <f t="shared" si="22"/>
        <v>1280</v>
      </c>
      <c r="O32" s="32">
        <f t="shared" si="22"/>
        <v>3704</v>
      </c>
      <c r="P32" s="32">
        <f t="shared" si="22"/>
        <v>2232</v>
      </c>
      <c r="Q32" s="32">
        <f t="shared" si="22"/>
        <v>1584</v>
      </c>
      <c r="R32" s="32">
        <f t="shared" si="22"/>
        <v>2008.8000000000002</v>
      </c>
      <c r="S32" s="32">
        <f t="shared" si="22"/>
        <v>1440</v>
      </c>
      <c r="T32" s="32">
        <f t="shared" si="22"/>
        <v>3704</v>
      </c>
      <c r="U32" s="32">
        <f t="shared" si="22"/>
        <v>2232</v>
      </c>
      <c r="V32" s="32">
        <f t="shared" si="22"/>
        <v>1584</v>
      </c>
      <c r="W32" s="32">
        <f t="shared" si="22"/>
        <v>2008.8000000000002</v>
      </c>
      <c r="X32" s="32">
        <f t="shared" si="22"/>
        <v>1440</v>
      </c>
      <c r="Y32" s="32">
        <f t="shared" si="22"/>
        <v>3208</v>
      </c>
      <c r="Z32" s="32">
        <f t="shared" si="22"/>
        <v>1984</v>
      </c>
      <c r="AA32" s="32">
        <f t="shared" si="22"/>
        <v>1408</v>
      </c>
      <c r="AB32" s="32">
        <f t="shared" si="22"/>
        <v>1785.6000000000001</v>
      </c>
      <c r="AC32" s="32">
        <f t="shared" si="24"/>
        <v>1280</v>
      </c>
    </row>
    <row r="33" spans="1:29" s="20" customFormat="1" ht="31.5" customHeight="1" x14ac:dyDescent="0.25">
      <c r="A33" s="176"/>
      <c r="B33" s="31" t="s">
        <v>14</v>
      </c>
      <c r="C33" s="21" t="s">
        <v>18</v>
      </c>
      <c r="D33" s="22" t="s">
        <v>46</v>
      </c>
      <c r="E33" s="32">
        <f t="shared" si="23"/>
        <v>2304</v>
      </c>
      <c r="F33" s="32">
        <f t="shared" si="22"/>
        <v>1472</v>
      </c>
      <c r="G33" s="32">
        <f t="shared" si="22"/>
        <v>1280</v>
      </c>
      <c r="H33" s="32">
        <f t="shared" si="22"/>
        <v>1324.8000000000002</v>
      </c>
      <c r="I33" s="32">
        <f t="shared" si="22"/>
        <v>1152</v>
      </c>
      <c r="J33" s="32">
        <f t="shared" si="22"/>
        <v>2304</v>
      </c>
      <c r="K33" s="32">
        <f t="shared" si="22"/>
        <v>1472</v>
      </c>
      <c r="L33" s="32">
        <f t="shared" si="22"/>
        <v>1280</v>
      </c>
      <c r="M33" s="32">
        <f t="shared" si="22"/>
        <v>1324.8000000000002</v>
      </c>
      <c r="N33" s="32">
        <f t="shared" si="22"/>
        <v>1152</v>
      </c>
      <c r="O33" s="32">
        <f t="shared" si="22"/>
        <v>2672</v>
      </c>
      <c r="P33" s="32">
        <f t="shared" si="22"/>
        <v>1656</v>
      </c>
      <c r="Q33" s="32">
        <f t="shared" si="22"/>
        <v>1440</v>
      </c>
      <c r="R33" s="32">
        <f t="shared" si="22"/>
        <v>1490.4</v>
      </c>
      <c r="S33" s="32">
        <f t="shared" si="22"/>
        <v>1296</v>
      </c>
      <c r="T33" s="32">
        <f t="shared" si="22"/>
        <v>2672</v>
      </c>
      <c r="U33" s="32">
        <f t="shared" si="22"/>
        <v>1656</v>
      </c>
      <c r="V33" s="32">
        <f t="shared" si="22"/>
        <v>1440</v>
      </c>
      <c r="W33" s="32">
        <f t="shared" si="22"/>
        <v>1490.4</v>
      </c>
      <c r="X33" s="32">
        <f t="shared" si="22"/>
        <v>1296</v>
      </c>
      <c r="Y33" s="32">
        <f t="shared" si="22"/>
        <v>2304</v>
      </c>
      <c r="Z33" s="32">
        <f t="shared" si="22"/>
        <v>1472</v>
      </c>
      <c r="AA33" s="32">
        <f t="shared" si="22"/>
        <v>1280</v>
      </c>
      <c r="AB33" s="32">
        <f t="shared" si="22"/>
        <v>1324.8000000000002</v>
      </c>
      <c r="AC33" s="32">
        <f t="shared" si="24"/>
        <v>1152</v>
      </c>
    </row>
    <row r="34" spans="1:29" s="20" customFormat="1" ht="31.5" customHeight="1" x14ac:dyDescent="0.25">
      <c r="A34" s="176"/>
      <c r="B34" s="31" t="s">
        <v>15</v>
      </c>
      <c r="C34" s="15" t="s">
        <v>17</v>
      </c>
      <c r="D34" s="22" t="s">
        <v>43</v>
      </c>
      <c r="E34" s="32">
        <f t="shared" si="23"/>
        <v>2368</v>
      </c>
      <c r="F34" s="32">
        <f t="shared" si="22"/>
        <v>2368</v>
      </c>
      <c r="G34" s="32">
        <f t="shared" si="22"/>
        <v>1280</v>
      </c>
      <c r="H34" s="32">
        <f t="shared" si="22"/>
        <v>2131.2000000000003</v>
      </c>
      <c r="I34" s="32">
        <f t="shared" si="22"/>
        <v>1152</v>
      </c>
      <c r="J34" s="32">
        <f t="shared" si="22"/>
        <v>2368</v>
      </c>
      <c r="K34" s="32">
        <f t="shared" si="22"/>
        <v>2368</v>
      </c>
      <c r="L34" s="32">
        <f t="shared" si="22"/>
        <v>1280</v>
      </c>
      <c r="M34" s="32">
        <f t="shared" si="22"/>
        <v>2131.2000000000003</v>
      </c>
      <c r="N34" s="32">
        <f t="shared" si="22"/>
        <v>1152</v>
      </c>
      <c r="O34" s="32">
        <f t="shared" si="22"/>
        <v>2664</v>
      </c>
      <c r="P34" s="32">
        <f t="shared" si="22"/>
        <v>2664</v>
      </c>
      <c r="Q34" s="32">
        <f t="shared" si="22"/>
        <v>1440</v>
      </c>
      <c r="R34" s="32">
        <f t="shared" si="22"/>
        <v>2397.6</v>
      </c>
      <c r="S34" s="32">
        <f t="shared" si="22"/>
        <v>1296</v>
      </c>
      <c r="T34" s="32">
        <f t="shared" si="22"/>
        <v>2664</v>
      </c>
      <c r="U34" s="32">
        <f t="shared" si="22"/>
        <v>2664</v>
      </c>
      <c r="V34" s="32">
        <f t="shared" si="22"/>
        <v>1440</v>
      </c>
      <c r="W34" s="32">
        <f t="shared" si="22"/>
        <v>2397.6</v>
      </c>
      <c r="X34" s="32">
        <f t="shared" si="22"/>
        <v>1296</v>
      </c>
      <c r="Y34" s="32">
        <f t="shared" si="22"/>
        <v>2368</v>
      </c>
      <c r="Z34" s="32">
        <f t="shared" si="22"/>
        <v>2368</v>
      </c>
      <c r="AA34" s="32">
        <f t="shared" si="22"/>
        <v>1280</v>
      </c>
      <c r="AB34" s="32">
        <f t="shared" si="22"/>
        <v>2131.2000000000003</v>
      </c>
      <c r="AC34" s="32">
        <f t="shared" si="24"/>
        <v>1152</v>
      </c>
    </row>
    <row r="35" spans="1:29" s="20" customFormat="1" ht="31.5" customHeight="1" x14ac:dyDescent="0.25">
      <c r="A35" s="34"/>
      <c r="B35" s="31" t="s">
        <v>14</v>
      </c>
      <c r="C35" s="21" t="s">
        <v>18</v>
      </c>
      <c r="D35" s="22" t="s">
        <v>46</v>
      </c>
      <c r="E35" s="32">
        <f t="shared" si="23"/>
        <v>2304</v>
      </c>
      <c r="F35" s="32">
        <f t="shared" si="22"/>
        <v>1472</v>
      </c>
      <c r="G35" s="32">
        <f t="shared" si="22"/>
        <v>1280</v>
      </c>
      <c r="H35" s="32">
        <f t="shared" si="22"/>
        <v>1324.8000000000002</v>
      </c>
      <c r="I35" s="32">
        <f t="shared" si="22"/>
        <v>1152</v>
      </c>
      <c r="J35" s="32">
        <f t="shared" si="22"/>
        <v>2304</v>
      </c>
      <c r="K35" s="32">
        <f t="shared" si="22"/>
        <v>1472</v>
      </c>
      <c r="L35" s="32">
        <f t="shared" si="22"/>
        <v>1280</v>
      </c>
      <c r="M35" s="32">
        <f t="shared" si="22"/>
        <v>1324.8000000000002</v>
      </c>
      <c r="N35" s="32">
        <f t="shared" si="22"/>
        <v>1152</v>
      </c>
      <c r="O35" s="32">
        <f t="shared" si="22"/>
        <v>2672</v>
      </c>
      <c r="P35" s="32">
        <f t="shared" si="22"/>
        <v>1656</v>
      </c>
      <c r="Q35" s="32">
        <f t="shared" si="22"/>
        <v>1440</v>
      </c>
      <c r="R35" s="32">
        <f t="shared" si="22"/>
        <v>1490.4</v>
      </c>
      <c r="S35" s="32">
        <f t="shared" si="22"/>
        <v>1296</v>
      </c>
      <c r="T35" s="32">
        <f t="shared" si="22"/>
        <v>2672</v>
      </c>
      <c r="U35" s="32">
        <f t="shared" si="22"/>
        <v>1656</v>
      </c>
      <c r="V35" s="32">
        <f t="shared" si="22"/>
        <v>1440</v>
      </c>
      <c r="W35" s="32">
        <f t="shared" ref="W35:AB35" si="25">W22*0.8</f>
        <v>1490.4</v>
      </c>
      <c r="X35" s="32">
        <f t="shared" si="25"/>
        <v>1296</v>
      </c>
      <c r="Y35" s="32">
        <f t="shared" si="25"/>
        <v>2304</v>
      </c>
      <c r="Z35" s="32">
        <f t="shared" si="25"/>
        <v>1472</v>
      </c>
      <c r="AA35" s="32">
        <f t="shared" si="25"/>
        <v>1280</v>
      </c>
      <c r="AB35" s="32">
        <f t="shared" si="25"/>
        <v>1324.8000000000002</v>
      </c>
      <c r="AC35" s="32">
        <f t="shared" si="24"/>
        <v>1152</v>
      </c>
    </row>
    <row r="36" spans="1:29" s="20" customFormat="1" x14ac:dyDescent="0.25"/>
    <row r="37" spans="1:29" s="20" customFormat="1" x14ac:dyDescent="0.25"/>
    <row r="38" spans="1:29" s="20" customFormat="1" x14ac:dyDescent="0.25"/>
    <row r="39" spans="1:29" s="36" customFormat="1" ht="18.75" x14ac:dyDescent="0.25">
      <c r="A39" s="35" t="s">
        <v>20</v>
      </c>
      <c r="B39" s="35"/>
      <c r="C39" s="35"/>
      <c r="D39" s="35"/>
      <c r="AB39" s="36" t="s">
        <v>48</v>
      </c>
    </row>
    <row r="40" spans="1:29" s="20" customFormat="1" x14ac:dyDescent="0.25"/>
    <row r="41" spans="1:29" s="20" customFormat="1" x14ac:dyDescent="0.25"/>
    <row r="42" spans="1:29" s="20" customFormat="1" x14ac:dyDescent="0.25"/>
    <row r="43" spans="1:29" s="20" customFormat="1" x14ac:dyDescent="0.25"/>
    <row r="44" spans="1:29" s="20" customFormat="1" x14ac:dyDescent="0.25"/>
    <row r="45" spans="1:29" s="20" customFormat="1" x14ac:dyDescent="0.25"/>
    <row r="46" spans="1:29" s="20" customFormat="1" x14ac:dyDescent="0.25"/>
    <row r="47" spans="1:29" s="20" customFormat="1" x14ac:dyDescent="0.25"/>
    <row r="48" spans="1:29" s="20" customFormat="1" x14ac:dyDescent="0.25"/>
    <row r="49" s="20" customFormat="1" x14ac:dyDescent="0.25"/>
    <row r="50" s="20" customFormat="1" x14ac:dyDescent="0.25"/>
    <row r="51" s="20" customFormat="1" x14ac:dyDescent="0.25"/>
    <row r="52" s="20" customFormat="1" x14ac:dyDescent="0.25"/>
    <row r="53" s="20" customFormat="1" x14ac:dyDescent="0.25"/>
    <row r="54" s="20" customFormat="1" x14ac:dyDescent="0.25"/>
    <row r="55" s="20" customFormat="1" x14ac:dyDescent="0.25"/>
    <row r="56" s="20" customFormat="1" x14ac:dyDescent="0.25"/>
    <row r="57" s="20" customFormat="1" x14ac:dyDescent="0.25"/>
    <row r="58" s="20" customFormat="1" x14ac:dyDescent="0.25"/>
    <row r="59" s="20" customFormat="1" x14ac:dyDescent="0.25"/>
    <row r="60" s="20" customFormat="1" x14ac:dyDescent="0.25"/>
    <row r="61" s="20" customFormat="1" x14ac:dyDescent="0.25"/>
    <row r="62" s="20" customFormat="1" x14ac:dyDescent="0.25"/>
    <row r="63" s="20" customFormat="1" x14ac:dyDescent="0.25"/>
    <row r="64" s="20" customFormat="1" x14ac:dyDescent="0.25"/>
    <row r="65" s="20" customFormat="1" x14ac:dyDescent="0.25"/>
    <row r="66" s="20" customFormat="1" x14ac:dyDescent="0.25"/>
    <row r="67" s="20" customFormat="1" x14ac:dyDescent="0.25"/>
    <row r="68" s="20" customFormat="1" x14ac:dyDescent="0.25"/>
    <row r="69" s="20" customFormat="1" x14ac:dyDescent="0.25"/>
    <row r="70" s="20" customFormat="1" x14ac:dyDescent="0.25"/>
    <row r="71" s="20" customFormat="1" x14ac:dyDescent="0.25"/>
    <row r="72" s="20" customFormat="1" x14ac:dyDescent="0.25"/>
    <row r="73" s="20" customFormat="1" x14ac:dyDescent="0.25"/>
    <row r="74" s="20" customFormat="1" x14ac:dyDescent="0.25"/>
    <row r="75" s="20" customFormat="1" x14ac:dyDescent="0.25"/>
    <row r="76" s="20" customFormat="1" x14ac:dyDescent="0.25"/>
    <row r="77" s="20" customFormat="1" x14ac:dyDescent="0.25"/>
    <row r="78" s="20" customFormat="1" x14ac:dyDescent="0.25"/>
    <row r="79" s="20" customFormat="1" x14ac:dyDescent="0.25"/>
    <row r="80" s="20" customFormat="1" x14ac:dyDescent="0.25"/>
    <row r="81" s="20" customFormat="1" x14ac:dyDescent="0.25"/>
    <row r="82" s="20" customFormat="1" x14ac:dyDescent="0.25"/>
    <row r="83" s="20" customFormat="1" x14ac:dyDescent="0.25"/>
    <row r="84" s="20" customFormat="1" x14ac:dyDescent="0.25"/>
    <row r="85" s="20" customFormat="1" x14ac:dyDescent="0.25"/>
    <row r="86" s="20" customFormat="1" x14ac:dyDescent="0.25"/>
    <row r="87" s="20" customFormat="1" x14ac:dyDescent="0.25"/>
    <row r="88" s="20" customFormat="1" x14ac:dyDescent="0.25"/>
    <row r="89" s="20" customFormat="1" x14ac:dyDescent="0.25"/>
    <row r="90" s="20" customFormat="1" x14ac:dyDescent="0.25"/>
    <row r="91" s="20" customFormat="1" x14ac:dyDescent="0.25"/>
    <row r="92" s="20" customFormat="1" x14ac:dyDescent="0.25"/>
    <row r="93" s="20" customFormat="1" x14ac:dyDescent="0.25"/>
    <row r="94" s="20" customFormat="1" x14ac:dyDescent="0.25"/>
    <row r="95" s="20" customFormat="1" x14ac:dyDescent="0.25"/>
    <row r="96" s="20" customFormat="1" x14ac:dyDescent="0.25"/>
    <row r="97" s="20" customFormat="1" x14ac:dyDescent="0.25"/>
    <row r="98" s="20" customFormat="1" x14ac:dyDescent="0.25"/>
    <row r="99" s="20" customFormat="1" x14ac:dyDescent="0.25"/>
    <row r="100" s="20" customFormat="1" x14ac:dyDescent="0.25"/>
    <row r="101" s="20" customFormat="1" x14ac:dyDescent="0.25"/>
    <row r="102" s="20" customFormat="1" x14ac:dyDescent="0.25"/>
    <row r="103" s="20" customFormat="1" x14ac:dyDescent="0.25"/>
    <row r="104" s="20" customFormat="1" x14ac:dyDescent="0.25"/>
    <row r="105" s="20" customFormat="1" x14ac:dyDescent="0.25"/>
    <row r="106" s="20" customFormat="1" x14ac:dyDescent="0.25"/>
    <row r="107" s="20" customFormat="1" x14ac:dyDescent="0.25"/>
    <row r="108" s="20" customFormat="1" x14ac:dyDescent="0.25"/>
    <row r="109" s="20" customFormat="1" x14ac:dyDescent="0.25"/>
    <row r="110" s="20" customFormat="1" x14ac:dyDescent="0.25"/>
    <row r="111" s="20" customFormat="1" x14ac:dyDescent="0.25"/>
    <row r="112" s="20" customFormat="1" x14ac:dyDescent="0.25"/>
    <row r="113" s="20" customFormat="1" x14ac:dyDescent="0.25"/>
    <row r="114" s="20" customFormat="1" x14ac:dyDescent="0.25"/>
    <row r="115" s="20" customFormat="1" x14ac:dyDescent="0.25"/>
    <row r="116" s="20" customFormat="1" x14ac:dyDescent="0.25"/>
    <row r="117" s="20" customFormat="1" x14ac:dyDescent="0.25"/>
    <row r="118" s="20" customFormat="1" x14ac:dyDescent="0.25"/>
    <row r="119" s="20" customFormat="1" x14ac:dyDescent="0.25"/>
    <row r="120" s="20" customFormat="1" x14ac:dyDescent="0.25"/>
    <row r="121" s="20" customFormat="1" x14ac:dyDescent="0.25"/>
    <row r="122" s="20" customFormat="1" x14ac:dyDescent="0.25"/>
    <row r="123" s="20" customFormat="1" x14ac:dyDescent="0.25"/>
    <row r="124" s="20" customFormat="1" x14ac:dyDescent="0.25"/>
    <row r="125" s="20" customFormat="1" x14ac:dyDescent="0.25"/>
    <row r="126" s="20" customFormat="1" x14ac:dyDescent="0.25"/>
    <row r="127" s="20" customFormat="1" x14ac:dyDescent="0.25"/>
    <row r="128" s="20" customFormat="1" x14ac:dyDescent="0.25"/>
    <row r="129" s="20" customFormat="1" x14ac:dyDescent="0.25"/>
    <row r="130" s="20" customFormat="1" x14ac:dyDescent="0.25"/>
    <row r="131" s="20" customFormat="1" x14ac:dyDescent="0.25"/>
    <row r="132" s="20" customFormat="1" x14ac:dyDescent="0.25"/>
    <row r="133" s="20" customFormat="1" x14ac:dyDescent="0.25"/>
    <row r="134" s="20" customFormat="1" x14ac:dyDescent="0.25"/>
    <row r="135" s="20" customFormat="1" x14ac:dyDescent="0.25"/>
    <row r="136" s="20" customFormat="1" x14ac:dyDescent="0.25"/>
    <row r="137" s="20" customFormat="1" x14ac:dyDescent="0.25"/>
    <row r="138" s="20" customFormat="1" x14ac:dyDescent="0.25"/>
    <row r="139" s="20" customFormat="1" x14ac:dyDescent="0.25"/>
    <row r="140" s="20" customFormat="1" x14ac:dyDescent="0.25"/>
    <row r="141" s="20" customFormat="1" x14ac:dyDescent="0.25"/>
    <row r="142" s="20" customFormat="1" x14ac:dyDescent="0.25"/>
    <row r="143" s="20" customFormat="1" x14ac:dyDescent="0.25"/>
    <row r="144" s="20" customFormat="1" x14ac:dyDescent="0.25"/>
  </sheetData>
  <mergeCells count="11">
    <mergeCell ref="O9:S9"/>
    <mergeCell ref="T9:X9"/>
    <mergeCell ref="Y9:AC9"/>
    <mergeCell ref="A11:A22"/>
    <mergeCell ref="A24:A34"/>
    <mergeCell ref="A9:A10"/>
    <mergeCell ref="B9:B10"/>
    <mergeCell ref="C9:C10"/>
    <mergeCell ref="D9:D10"/>
    <mergeCell ref="E9:I9"/>
    <mergeCell ref="J9:N9"/>
  </mergeCells>
  <pageMargins left="0.25" right="0.25" top="0.75" bottom="0.75" header="0.3" footer="0.3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"/>
  <sheetViews>
    <sheetView topLeftCell="A7" workbookViewId="0">
      <selection activeCell="Y10" sqref="Y10:AC10"/>
    </sheetView>
  </sheetViews>
  <sheetFormatPr defaultColWidth="9.140625" defaultRowHeight="12.75" x14ac:dyDescent="0.2"/>
  <cols>
    <col min="1" max="1" width="12" style="37" customWidth="1"/>
    <col min="2" max="2" width="11.140625" style="37" customWidth="1"/>
    <col min="3" max="3" width="15.7109375" style="37" customWidth="1"/>
    <col min="4" max="4" width="31.5703125" style="37" customWidth="1"/>
    <col min="5" max="14" width="9" style="37" customWidth="1"/>
    <col min="15" max="15" width="9.140625" style="37" customWidth="1"/>
    <col min="16" max="16384" width="9.140625" style="37"/>
  </cols>
  <sheetData>
    <row r="1" spans="1:20" x14ac:dyDescent="0.2">
      <c r="M1" s="37" t="s">
        <v>60</v>
      </c>
    </row>
    <row r="2" spans="1:20" s="2" customFormat="1" ht="18.75" x14ac:dyDescent="0.3">
      <c r="A2" s="1" t="s">
        <v>21</v>
      </c>
      <c r="B2" s="1"/>
      <c r="C2" s="1"/>
      <c r="E2" s="68"/>
      <c r="F2" s="68"/>
      <c r="G2" s="68"/>
      <c r="H2" s="68"/>
      <c r="I2" s="67" t="s">
        <v>19</v>
      </c>
      <c r="J2" s="67"/>
      <c r="K2" s="67"/>
      <c r="L2" s="67"/>
      <c r="M2" s="67"/>
      <c r="N2" s="68"/>
      <c r="O2" s="68"/>
      <c r="P2" s="68"/>
      <c r="Q2" s="68"/>
      <c r="R2" s="68"/>
      <c r="S2" s="68"/>
    </row>
    <row r="3" spans="1:20" s="2" customFormat="1" ht="18.75" x14ac:dyDescent="0.3">
      <c r="A3" s="1" t="s">
        <v>22</v>
      </c>
      <c r="B3" s="1"/>
      <c r="C3" s="1"/>
      <c r="E3" s="68"/>
      <c r="F3" s="68"/>
      <c r="G3" s="68"/>
      <c r="I3" s="1" t="s">
        <v>3</v>
      </c>
      <c r="J3" s="1"/>
      <c r="K3" s="1"/>
      <c r="L3" s="1"/>
      <c r="M3" s="1"/>
    </row>
    <row r="4" spans="1:20" s="2" customFormat="1" ht="18.75" x14ac:dyDescent="0.3">
      <c r="A4" s="1" t="s">
        <v>23</v>
      </c>
      <c r="B4" s="1"/>
      <c r="C4" s="1"/>
      <c r="E4" s="68"/>
      <c r="F4" s="68"/>
      <c r="G4" s="68"/>
      <c r="I4" s="1" t="s">
        <v>23</v>
      </c>
      <c r="J4" s="1"/>
      <c r="K4" s="1"/>
      <c r="L4" s="1"/>
      <c r="M4" s="1"/>
    </row>
    <row r="5" spans="1:20" s="2" customFormat="1" ht="18.75" x14ac:dyDescent="0.3">
      <c r="A5" s="1" t="s">
        <v>71</v>
      </c>
      <c r="B5" s="1"/>
      <c r="C5" s="1"/>
      <c r="E5" s="68"/>
      <c r="F5" s="68"/>
      <c r="G5" s="68"/>
      <c r="I5" s="1" t="s">
        <v>25</v>
      </c>
      <c r="J5" s="1"/>
      <c r="K5" s="1"/>
      <c r="L5" s="1"/>
      <c r="M5" s="1"/>
    </row>
    <row r="6" spans="1:20" s="2" customFormat="1" ht="18.75" x14ac:dyDescent="0.3">
      <c r="A6" s="1"/>
      <c r="B6" s="1"/>
      <c r="C6" s="1"/>
      <c r="E6" s="68"/>
      <c r="F6" s="68"/>
      <c r="G6" s="68"/>
      <c r="I6" s="1" t="s">
        <v>72</v>
      </c>
      <c r="J6" s="1"/>
      <c r="K6" s="1"/>
      <c r="L6" s="1"/>
      <c r="M6" s="1"/>
    </row>
    <row r="7" spans="1:20" s="2" customFormat="1" ht="18.75" x14ac:dyDescent="0.3">
      <c r="G7" s="1"/>
      <c r="H7" s="1"/>
      <c r="I7" s="1"/>
      <c r="L7" s="1"/>
      <c r="M7" s="1"/>
      <c r="N7" s="1"/>
    </row>
    <row r="8" spans="1:20" s="6" customFormat="1" ht="20.25" x14ac:dyDescent="0.3">
      <c r="A8" s="5" t="s">
        <v>63</v>
      </c>
      <c r="B8" s="5"/>
      <c r="C8" s="5"/>
      <c r="D8" s="5"/>
    </row>
    <row r="9" spans="1:20" s="7" customFormat="1" ht="14.25" customHeight="1" thickBot="1" x14ac:dyDescent="0.3">
      <c r="E9" s="8"/>
      <c r="F9" s="8"/>
      <c r="G9" s="8"/>
      <c r="H9" s="8"/>
      <c r="I9" s="8"/>
      <c r="J9" s="8"/>
      <c r="K9" s="8"/>
      <c r="L9" s="8"/>
      <c r="M9" s="8"/>
      <c r="N9" s="8"/>
    </row>
    <row r="10" spans="1:20" s="9" customFormat="1" ht="80.25" customHeight="1" x14ac:dyDescent="0.25">
      <c r="A10" s="184" t="s">
        <v>0</v>
      </c>
      <c r="B10" s="186" t="s">
        <v>1</v>
      </c>
      <c r="C10" s="187" t="s">
        <v>28</v>
      </c>
      <c r="D10" s="177" t="s">
        <v>2</v>
      </c>
      <c r="E10" s="178" t="s">
        <v>73</v>
      </c>
      <c r="F10" s="179"/>
      <c r="G10" s="179"/>
      <c r="H10" s="179"/>
      <c r="I10" s="180"/>
      <c r="J10" s="178" t="s">
        <v>74</v>
      </c>
      <c r="K10" s="179"/>
      <c r="L10" s="179"/>
      <c r="M10" s="179"/>
      <c r="N10" s="180"/>
    </row>
    <row r="11" spans="1:20" s="13" customFormat="1" ht="56.25" customHeight="1" x14ac:dyDescent="0.25">
      <c r="A11" s="185"/>
      <c r="B11" s="168"/>
      <c r="C11" s="166"/>
      <c r="D11" s="170"/>
      <c r="E11" s="10" t="s">
        <v>34</v>
      </c>
      <c r="F11" s="11" t="s">
        <v>35</v>
      </c>
      <c r="G11" s="11" t="s">
        <v>36</v>
      </c>
      <c r="H11" s="11" t="s">
        <v>37</v>
      </c>
      <c r="I11" s="12" t="s">
        <v>38</v>
      </c>
      <c r="J11" s="10" t="s">
        <v>34</v>
      </c>
      <c r="K11" s="11" t="s">
        <v>35</v>
      </c>
      <c r="L11" s="11" t="s">
        <v>36</v>
      </c>
      <c r="M11" s="11" t="s">
        <v>37</v>
      </c>
      <c r="N11" s="12" t="s">
        <v>38</v>
      </c>
    </row>
    <row r="12" spans="1:20" s="20" customFormat="1" ht="33.75" customHeight="1" x14ac:dyDescent="0.25">
      <c r="A12" s="181" t="s">
        <v>16</v>
      </c>
      <c r="B12" s="14" t="s">
        <v>5</v>
      </c>
      <c r="C12" s="15" t="s">
        <v>4</v>
      </c>
      <c r="D12" s="14" t="s">
        <v>4</v>
      </c>
      <c r="E12" s="103">
        <v>8980</v>
      </c>
      <c r="F12" s="104">
        <v>5200</v>
      </c>
      <c r="G12" s="105">
        <v>3160</v>
      </c>
      <c r="H12" s="105">
        <v>4680</v>
      </c>
      <c r="I12" s="106">
        <v>2750</v>
      </c>
      <c r="J12" s="103">
        <v>7960</v>
      </c>
      <c r="K12" s="104">
        <v>4690</v>
      </c>
      <c r="L12" s="105">
        <v>2860</v>
      </c>
      <c r="M12" s="105">
        <v>4220</v>
      </c>
      <c r="N12" s="106">
        <v>2500</v>
      </c>
      <c r="P12" s="107"/>
    </row>
    <row r="13" spans="1:20" s="20" customFormat="1" ht="33.75" customHeight="1" x14ac:dyDescent="0.25">
      <c r="A13" s="182"/>
      <c r="B13" s="14" t="s">
        <v>7</v>
      </c>
      <c r="C13" s="15" t="s">
        <v>6</v>
      </c>
      <c r="D13" s="14" t="s">
        <v>39</v>
      </c>
      <c r="E13" s="103">
        <v>6780</v>
      </c>
      <c r="F13" s="104">
        <v>4230</v>
      </c>
      <c r="G13" s="105">
        <v>2600</v>
      </c>
      <c r="H13" s="105">
        <f>'[8]Утвержденный 2020'!R13*102%</f>
        <v>3809.7000000000003</v>
      </c>
      <c r="I13" s="106">
        <v>2190</v>
      </c>
      <c r="J13" s="103">
        <v>6220</v>
      </c>
      <c r="K13" s="104">
        <v>3770</v>
      </c>
      <c r="L13" s="105">
        <v>2350</v>
      </c>
      <c r="M13" s="105">
        <v>3400</v>
      </c>
      <c r="N13" s="106">
        <v>1990</v>
      </c>
      <c r="P13" s="107"/>
    </row>
    <row r="14" spans="1:20" s="20" customFormat="1" ht="33.75" customHeight="1" x14ac:dyDescent="0.25">
      <c r="A14" s="182"/>
      <c r="B14" s="14" t="s">
        <v>40</v>
      </c>
      <c r="C14" s="15" t="s">
        <v>6</v>
      </c>
      <c r="D14" s="14" t="s">
        <v>39</v>
      </c>
      <c r="E14" s="103">
        <v>6780</v>
      </c>
      <c r="F14" s="104">
        <v>4230</v>
      </c>
      <c r="G14" s="105">
        <v>2600</v>
      </c>
      <c r="H14" s="105">
        <f>'[8]Утвержденный 2020'!R14*102%</f>
        <v>3809.7000000000003</v>
      </c>
      <c r="I14" s="106">
        <v>2190</v>
      </c>
      <c r="J14" s="103">
        <v>6220</v>
      </c>
      <c r="K14" s="104">
        <v>3770</v>
      </c>
      <c r="L14" s="105">
        <v>2350</v>
      </c>
      <c r="M14" s="105">
        <v>3400</v>
      </c>
      <c r="N14" s="106">
        <v>1990</v>
      </c>
      <c r="P14" s="107"/>
    </row>
    <row r="15" spans="1:20" s="71" customFormat="1" ht="33.75" customHeight="1" x14ac:dyDescent="0.25">
      <c r="A15" s="182"/>
      <c r="B15" s="24" t="s">
        <v>9</v>
      </c>
      <c r="C15" s="21" t="s">
        <v>17</v>
      </c>
      <c r="D15" s="70" t="s">
        <v>43</v>
      </c>
      <c r="E15" s="103">
        <f>'[8]Утвержденный 2020'!O16*102%</f>
        <v>4080</v>
      </c>
      <c r="F15" s="104">
        <f>'[8]Утвержденный 2020'!P16*102%</f>
        <v>4080</v>
      </c>
      <c r="G15" s="105">
        <v>2090</v>
      </c>
      <c r="H15" s="105">
        <f>'[8]Утвержденный 2020'!R16*102%</f>
        <v>0</v>
      </c>
      <c r="I15" s="106">
        <v>1890</v>
      </c>
      <c r="J15" s="103">
        <v>3620</v>
      </c>
      <c r="K15" s="104">
        <v>3620</v>
      </c>
      <c r="L15" s="105">
        <v>1890</v>
      </c>
      <c r="M15" s="105">
        <f>'[8]Утвержденный 2020'!AB16*102%</f>
        <v>0</v>
      </c>
      <c r="N15" s="106">
        <v>1680</v>
      </c>
      <c r="O15" s="20"/>
      <c r="P15" s="107"/>
      <c r="Q15" s="20"/>
      <c r="T15" s="20"/>
    </row>
    <row r="16" spans="1:20" s="71" customFormat="1" ht="18.75" x14ac:dyDescent="0.25">
      <c r="A16" s="182"/>
      <c r="B16" s="24" t="s">
        <v>10</v>
      </c>
      <c r="C16" s="21" t="s">
        <v>17</v>
      </c>
      <c r="D16" s="70" t="s">
        <v>44</v>
      </c>
      <c r="E16" s="103">
        <v>4690</v>
      </c>
      <c r="F16" s="104">
        <v>3260</v>
      </c>
      <c r="G16" s="105">
        <v>2090</v>
      </c>
      <c r="H16" s="105">
        <v>2940</v>
      </c>
      <c r="I16" s="106">
        <v>1890</v>
      </c>
      <c r="J16" s="103">
        <v>4270</v>
      </c>
      <c r="K16" s="104">
        <v>2910</v>
      </c>
      <c r="L16" s="105">
        <v>1890</v>
      </c>
      <c r="M16" s="105">
        <v>2620</v>
      </c>
      <c r="N16" s="106">
        <v>1680</v>
      </c>
      <c r="O16" s="20"/>
      <c r="P16" s="107"/>
      <c r="Q16" s="20"/>
      <c r="T16" s="20"/>
    </row>
    <row r="17" spans="1:20" s="71" customFormat="1" ht="18.75" x14ac:dyDescent="0.25">
      <c r="A17" s="182"/>
      <c r="B17" s="24" t="s">
        <v>11</v>
      </c>
      <c r="C17" s="21" t="s">
        <v>17</v>
      </c>
      <c r="D17" s="70" t="s">
        <v>44</v>
      </c>
      <c r="E17" s="103">
        <v>4390</v>
      </c>
      <c r="F17" s="104">
        <f>'[8]Утвержденный 2020'!P18*102%</f>
        <v>3060</v>
      </c>
      <c r="G17" s="105">
        <v>2090</v>
      </c>
      <c r="H17" s="105">
        <v>2750</v>
      </c>
      <c r="I17" s="106">
        <v>1890</v>
      </c>
      <c r="J17" s="103">
        <v>3980</v>
      </c>
      <c r="K17" s="104">
        <v>2750</v>
      </c>
      <c r="L17" s="105">
        <v>1890</v>
      </c>
      <c r="M17" s="105">
        <v>2480</v>
      </c>
      <c r="N17" s="106">
        <v>1680</v>
      </c>
      <c r="O17" s="20"/>
      <c r="P17" s="107"/>
      <c r="Q17" s="20"/>
      <c r="T17" s="20"/>
    </row>
    <row r="18" spans="1:20" s="71" customFormat="1" ht="18.75" x14ac:dyDescent="0.25">
      <c r="A18" s="182"/>
      <c r="B18" s="24" t="s">
        <v>12</v>
      </c>
      <c r="C18" s="21" t="s">
        <v>17</v>
      </c>
      <c r="D18" s="70" t="s">
        <v>44</v>
      </c>
      <c r="E18" s="103">
        <v>4690</v>
      </c>
      <c r="F18" s="104">
        <v>3260</v>
      </c>
      <c r="G18" s="105">
        <v>2300</v>
      </c>
      <c r="H18" s="105">
        <v>2940</v>
      </c>
      <c r="I18" s="106">
        <v>2090</v>
      </c>
      <c r="J18" s="103">
        <v>4270</v>
      </c>
      <c r="K18" s="104">
        <v>2910</v>
      </c>
      <c r="L18" s="105">
        <v>2090</v>
      </c>
      <c r="M18" s="105">
        <v>2620</v>
      </c>
      <c r="N18" s="106">
        <v>1890</v>
      </c>
      <c r="O18" s="20"/>
      <c r="P18" s="107"/>
      <c r="Q18" s="20"/>
      <c r="T18" s="20"/>
    </row>
    <row r="19" spans="1:20" s="71" customFormat="1" ht="18.75" x14ac:dyDescent="0.25">
      <c r="A19" s="182"/>
      <c r="B19" s="24" t="s">
        <v>13</v>
      </c>
      <c r="C19" s="21" t="s">
        <v>18</v>
      </c>
      <c r="D19" s="70" t="s">
        <v>45</v>
      </c>
      <c r="E19" s="103">
        <v>4390</v>
      </c>
      <c r="F19" s="104">
        <f>'[8]Утвержденный 2020'!P20*102%</f>
        <v>3060</v>
      </c>
      <c r="G19" s="105">
        <v>2300</v>
      </c>
      <c r="H19" s="105">
        <v>2750</v>
      </c>
      <c r="I19" s="106">
        <v>2090</v>
      </c>
      <c r="J19" s="103">
        <v>3980</v>
      </c>
      <c r="K19" s="104">
        <v>2750</v>
      </c>
      <c r="L19" s="105">
        <v>2090</v>
      </c>
      <c r="M19" s="105">
        <v>2480</v>
      </c>
      <c r="N19" s="106">
        <v>1890</v>
      </c>
      <c r="O19" s="20"/>
      <c r="P19" s="107"/>
      <c r="Q19" s="20"/>
      <c r="T19" s="20"/>
    </row>
    <row r="20" spans="1:20" s="71" customFormat="1" ht="18.75" x14ac:dyDescent="0.25">
      <c r="A20" s="182"/>
      <c r="B20" s="24" t="s">
        <v>14</v>
      </c>
      <c r="C20" s="21" t="s">
        <v>18</v>
      </c>
      <c r="D20" s="70" t="s">
        <v>46</v>
      </c>
      <c r="E20" s="103">
        <v>3470</v>
      </c>
      <c r="F20" s="104">
        <v>2400</v>
      </c>
      <c r="G20" s="105">
        <v>2090</v>
      </c>
      <c r="H20" s="105">
        <v>2160</v>
      </c>
      <c r="I20" s="106">
        <v>1890</v>
      </c>
      <c r="J20" s="103">
        <v>3210</v>
      </c>
      <c r="K20" s="104">
        <v>2190</v>
      </c>
      <c r="L20" s="105">
        <v>1890</v>
      </c>
      <c r="M20" s="105">
        <v>1970</v>
      </c>
      <c r="N20" s="106">
        <v>1680</v>
      </c>
      <c r="O20" s="20"/>
      <c r="P20" s="107"/>
      <c r="Q20" s="20"/>
      <c r="T20" s="20"/>
    </row>
    <row r="21" spans="1:20" s="71" customFormat="1" ht="18.75" x14ac:dyDescent="0.25">
      <c r="A21" s="182"/>
      <c r="B21" s="24" t="s">
        <v>15</v>
      </c>
      <c r="C21" s="21" t="s">
        <v>17</v>
      </c>
      <c r="D21" s="70" t="s">
        <v>43</v>
      </c>
      <c r="E21" s="103">
        <f>'[8]Утвержденный 2020'!O22*102%</f>
        <v>4080</v>
      </c>
      <c r="F21" s="104">
        <f>'[8]Утвержденный 2020'!P22*102%</f>
        <v>4080</v>
      </c>
      <c r="G21" s="105">
        <v>2090</v>
      </c>
      <c r="H21" s="105">
        <f>'[8]Утвержденный 2020'!R22*102%</f>
        <v>0</v>
      </c>
      <c r="I21" s="106">
        <v>1890</v>
      </c>
      <c r="J21" s="103">
        <v>3620</v>
      </c>
      <c r="K21" s="104">
        <v>3620</v>
      </c>
      <c r="L21" s="105">
        <v>1890</v>
      </c>
      <c r="M21" s="105">
        <f>'[8]Утвержденный 2020'!AB22*102%</f>
        <v>0</v>
      </c>
      <c r="N21" s="106">
        <v>1680</v>
      </c>
      <c r="O21" s="20"/>
      <c r="P21" s="107"/>
      <c r="Q21" s="20"/>
      <c r="T21" s="20"/>
    </row>
    <row r="22" spans="1:20" s="71" customFormat="1" ht="18.75" x14ac:dyDescent="0.25">
      <c r="A22" s="183"/>
      <c r="B22" s="24" t="s">
        <v>14</v>
      </c>
      <c r="C22" s="21" t="s">
        <v>18</v>
      </c>
      <c r="D22" s="70" t="s">
        <v>46</v>
      </c>
      <c r="E22" s="103">
        <v>3470</v>
      </c>
      <c r="F22" s="104">
        <v>2400</v>
      </c>
      <c r="G22" s="105">
        <v>2090</v>
      </c>
      <c r="H22" s="105">
        <v>2160</v>
      </c>
      <c r="I22" s="106">
        <v>1890</v>
      </c>
      <c r="J22" s="103">
        <v>3210</v>
      </c>
      <c r="K22" s="104">
        <v>2190</v>
      </c>
      <c r="L22" s="105">
        <v>1890</v>
      </c>
      <c r="M22" s="105">
        <v>1970</v>
      </c>
      <c r="N22" s="106">
        <v>1680</v>
      </c>
      <c r="O22" s="20"/>
      <c r="P22" s="107"/>
      <c r="Q22" s="20"/>
      <c r="T22" s="20"/>
    </row>
    <row r="23" spans="1:20" s="20" customFormat="1" ht="15.75" x14ac:dyDescent="0.25">
      <c r="A23" s="108"/>
      <c r="B23" s="28"/>
      <c r="C23" s="29"/>
      <c r="D23" s="28"/>
      <c r="E23" s="30"/>
      <c r="F23" s="109"/>
      <c r="G23" s="30"/>
      <c r="H23" s="30"/>
      <c r="I23" s="30"/>
      <c r="J23" s="30"/>
      <c r="K23" s="30"/>
      <c r="L23" s="30"/>
      <c r="M23" s="30"/>
      <c r="N23" s="110"/>
    </row>
    <row r="24" spans="1:20" s="20" customFormat="1" ht="15.75" x14ac:dyDescent="0.25">
      <c r="A24" s="181" t="s">
        <v>47</v>
      </c>
      <c r="B24" s="31" t="s">
        <v>5</v>
      </c>
      <c r="C24" s="15" t="s">
        <v>4</v>
      </c>
      <c r="D24" s="14" t="s">
        <v>4</v>
      </c>
      <c r="E24" s="38">
        <f t="shared" ref="E24:N24" si="0">E12*0.8</f>
        <v>7184</v>
      </c>
      <c r="F24" s="38">
        <f t="shared" si="0"/>
        <v>4160</v>
      </c>
      <c r="G24" s="38">
        <f t="shared" si="0"/>
        <v>2528</v>
      </c>
      <c r="H24" s="38">
        <f t="shared" si="0"/>
        <v>3744</v>
      </c>
      <c r="I24" s="38">
        <f t="shared" si="0"/>
        <v>2200</v>
      </c>
      <c r="J24" s="38">
        <f t="shared" si="0"/>
        <v>6368</v>
      </c>
      <c r="K24" s="38">
        <f t="shared" si="0"/>
        <v>3752</v>
      </c>
      <c r="L24" s="38">
        <f t="shared" si="0"/>
        <v>2288</v>
      </c>
      <c r="M24" s="38">
        <f t="shared" si="0"/>
        <v>3376</v>
      </c>
      <c r="N24" s="111">
        <f t="shared" si="0"/>
        <v>2000</v>
      </c>
      <c r="P24" s="112"/>
    </row>
    <row r="25" spans="1:20" s="20" customFormat="1" ht="30" x14ac:dyDescent="0.25">
      <c r="A25" s="182"/>
      <c r="B25" s="31" t="s">
        <v>7</v>
      </c>
      <c r="C25" s="15" t="s">
        <v>6</v>
      </c>
      <c r="D25" s="14" t="s">
        <v>39</v>
      </c>
      <c r="E25" s="38">
        <f t="shared" ref="E25:N25" si="1">E13*0.8</f>
        <v>5424</v>
      </c>
      <c r="F25" s="38">
        <f t="shared" si="1"/>
        <v>3384</v>
      </c>
      <c r="G25" s="38">
        <f t="shared" si="1"/>
        <v>2080</v>
      </c>
      <c r="H25" s="38">
        <f t="shared" si="1"/>
        <v>3047.76</v>
      </c>
      <c r="I25" s="38">
        <f t="shared" si="1"/>
        <v>1752</v>
      </c>
      <c r="J25" s="38">
        <f t="shared" si="1"/>
        <v>4976</v>
      </c>
      <c r="K25" s="38">
        <f t="shared" si="1"/>
        <v>3016</v>
      </c>
      <c r="L25" s="38">
        <f t="shared" si="1"/>
        <v>1880</v>
      </c>
      <c r="M25" s="38">
        <f t="shared" si="1"/>
        <v>2720</v>
      </c>
      <c r="N25" s="111">
        <f t="shared" si="1"/>
        <v>1592</v>
      </c>
      <c r="P25" s="112"/>
    </row>
    <row r="26" spans="1:20" s="20" customFormat="1" ht="30" x14ac:dyDescent="0.25">
      <c r="A26" s="182"/>
      <c r="B26" s="31" t="s">
        <v>40</v>
      </c>
      <c r="C26" s="15" t="s">
        <v>6</v>
      </c>
      <c r="D26" s="14" t="s">
        <v>39</v>
      </c>
      <c r="E26" s="38">
        <f t="shared" ref="E26:N26" si="2">E14*0.8</f>
        <v>5424</v>
      </c>
      <c r="F26" s="38">
        <f t="shared" si="2"/>
        <v>3384</v>
      </c>
      <c r="G26" s="38">
        <f t="shared" si="2"/>
        <v>2080</v>
      </c>
      <c r="H26" s="38">
        <f t="shared" si="2"/>
        <v>3047.76</v>
      </c>
      <c r="I26" s="38">
        <f t="shared" si="2"/>
        <v>1752</v>
      </c>
      <c r="J26" s="38">
        <f t="shared" si="2"/>
        <v>4976</v>
      </c>
      <c r="K26" s="38">
        <f t="shared" si="2"/>
        <v>3016</v>
      </c>
      <c r="L26" s="38">
        <f t="shared" si="2"/>
        <v>1880</v>
      </c>
      <c r="M26" s="38">
        <f t="shared" si="2"/>
        <v>2720</v>
      </c>
      <c r="N26" s="111">
        <f t="shared" si="2"/>
        <v>1592</v>
      </c>
      <c r="P26" s="112"/>
    </row>
    <row r="27" spans="1:20" s="20" customFormat="1" ht="30" x14ac:dyDescent="0.25">
      <c r="A27" s="182"/>
      <c r="B27" s="31" t="s">
        <v>8</v>
      </c>
      <c r="C27" s="21" t="s">
        <v>41</v>
      </c>
      <c r="D27" s="22" t="s">
        <v>42</v>
      </c>
      <c r="E27" s="38" t="e">
        <f>#REF!*0.8</f>
        <v>#REF!</v>
      </c>
      <c r="F27" s="38" t="e">
        <f>#REF!*0.8</f>
        <v>#REF!</v>
      </c>
      <c r="G27" s="38" t="e">
        <f>#REF!*0.8</f>
        <v>#REF!</v>
      </c>
      <c r="H27" s="38" t="e">
        <f>#REF!*0.8</f>
        <v>#REF!</v>
      </c>
      <c r="I27" s="38" t="e">
        <f>#REF!*0.8</f>
        <v>#REF!</v>
      </c>
      <c r="J27" s="38" t="e">
        <f>#REF!*0.8</f>
        <v>#REF!</v>
      </c>
      <c r="K27" s="38" t="e">
        <f>#REF!*0.8</f>
        <v>#REF!</v>
      </c>
      <c r="L27" s="38" t="e">
        <f>#REF!*0.8</f>
        <v>#REF!</v>
      </c>
      <c r="M27" s="38" t="e">
        <f>#REF!*0.8</f>
        <v>#REF!</v>
      </c>
      <c r="N27" s="111" t="e">
        <f>#REF!*0.8</f>
        <v>#REF!</v>
      </c>
      <c r="P27" s="112"/>
    </row>
    <row r="28" spans="1:20" s="20" customFormat="1" ht="15.75" x14ac:dyDescent="0.25">
      <c r="A28" s="182"/>
      <c r="B28" s="31" t="s">
        <v>9</v>
      </c>
      <c r="C28" s="15" t="s">
        <v>17</v>
      </c>
      <c r="D28" s="22" t="s">
        <v>43</v>
      </c>
      <c r="E28" s="38">
        <f t="shared" ref="E28:N35" si="3">E15*0.8</f>
        <v>3264</v>
      </c>
      <c r="F28" s="38">
        <f t="shared" si="3"/>
        <v>3264</v>
      </c>
      <c r="G28" s="38">
        <f t="shared" si="3"/>
        <v>1672</v>
      </c>
      <c r="H28" s="38">
        <f t="shared" si="3"/>
        <v>0</v>
      </c>
      <c r="I28" s="38">
        <f t="shared" si="3"/>
        <v>1512</v>
      </c>
      <c r="J28" s="38">
        <f t="shared" si="3"/>
        <v>2896</v>
      </c>
      <c r="K28" s="38">
        <f t="shared" si="3"/>
        <v>2896</v>
      </c>
      <c r="L28" s="38">
        <f t="shared" si="3"/>
        <v>1512</v>
      </c>
      <c r="M28" s="38">
        <f t="shared" si="3"/>
        <v>0</v>
      </c>
      <c r="N28" s="111">
        <f t="shared" si="3"/>
        <v>1344</v>
      </c>
      <c r="P28" s="112"/>
    </row>
    <row r="29" spans="1:20" s="20" customFormat="1" ht="15.75" x14ac:dyDescent="0.25">
      <c r="A29" s="182"/>
      <c r="B29" s="31" t="s">
        <v>10</v>
      </c>
      <c r="C29" s="15" t="s">
        <v>17</v>
      </c>
      <c r="D29" s="22" t="s">
        <v>44</v>
      </c>
      <c r="E29" s="38">
        <f t="shared" si="3"/>
        <v>3752</v>
      </c>
      <c r="F29" s="38">
        <f t="shared" si="3"/>
        <v>2608</v>
      </c>
      <c r="G29" s="38">
        <f t="shared" si="3"/>
        <v>1672</v>
      </c>
      <c r="H29" s="38">
        <f t="shared" si="3"/>
        <v>2352</v>
      </c>
      <c r="I29" s="38">
        <f t="shared" si="3"/>
        <v>1512</v>
      </c>
      <c r="J29" s="38">
        <f t="shared" si="3"/>
        <v>3416</v>
      </c>
      <c r="K29" s="38">
        <f t="shared" si="3"/>
        <v>2328</v>
      </c>
      <c r="L29" s="38">
        <f t="shared" si="3"/>
        <v>1512</v>
      </c>
      <c r="M29" s="38">
        <f t="shared" si="3"/>
        <v>2096</v>
      </c>
      <c r="N29" s="111">
        <f t="shared" si="3"/>
        <v>1344</v>
      </c>
      <c r="P29" s="112"/>
    </row>
    <row r="30" spans="1:20" s="20" customFormat="1" ht="15.75" x14ac:dyDescent="0.25">
      <c r="A30" s="182"/>
      <c r="B30" s="31" t="s">
        <v>11</v>
      </c>
      <c r="C30" s="15" t="s">
        <v>17</v>
      </c>
      <c r="D30" s="22" t="s">
        <v>44</v>
      </c>
      <c r="E30" s="38">
        <f t="shared" si="3"/>
        <v>3512</v>
      </c>
      <c r="F30" s="38">
        <f t="shared" si="3"/>
        <v>2448</v>
      </c>
      <c r="G30" s="38">
        <f t="shared" si="3"/>
        <v>1672</v>
      </c>
      <c r="H30" s="38">
        <f t="shared" si="3"/>
        <v>2200</v>
      </c>
      <c r="I30" s="38">
        <f t="shared" si="3"/>
        <v>1512</v>
      </c>
      <c r="J30" s="38">
        <f t="shared" si="3"/>
        <v>3184</v>
      </c>
      <c r="K30" s="38">
        <f t="shared" si="3"/>
        <v>2200</v>
      </c>
      <c r="L30" s="38">
        <f t="shared" si="3"/>
        <v>1512</v>
      </c>
      <c r="M30" s="38">
        <f t="shared" si="3"/>
        <v>1984</v>
      </c>
      <c r="N30" s="111">
        <f t="shared" si="3"/>
        <v>1344</v>
      </c>
      <c r="P30" s="112"/>
    </row>
    <row r="31" spans="1:20" s="20" customFormat="1" ht="15.75" x14ac:dyDescent="0.25">
      <c r="A31" s="182"/>
      <c r="B31" s="31" t="s">
        <v>12</v>
      </c>
      <c r="C31" s="15" t="s">
        <v>17</v>
      </c>
      <c r="D31" s="22" t="s">
        <v>44</v>
      </c>
      <c r="E31" s="38">
        <f t="shared" si="3"/>
        <v>3752</v>
      </c>
      <c r="F31" s="38">
        <f t="shared" si="3"/>
        <v>2608</v>
      </c>
      <c r="G31" s="38">
        <f t="shared" si="3"/>
        <v>1840</v>
      </c>
      <c r="H31" s="38">
        <f t="shared" si="3"/>
        <v>2352</v>
      </c>
      <c r="I31" s="38">
        <f t="shared" si="3"/>
        <v>1672</v>
      </c>
      <c r="J31" s="38">
        <f t="shared" si="3"/>
        <v>3416</v>
      </c>
      <c r="K31" s="38">
        <f t="shared" si="3"/>
        <v>2328</v>
      </c>
      <c r="L31" s="38">
        <f t="shared" si="3"/>
        <v>1672</v>
      </c>
      <c r="M31" s="38">
        <f t="shared" si="3"/>
        <v>2096</v>
      </c>
      <c r="N31" s="111">
        <f t="shared" si="3"/>
        <v>1512</v>
      </c>
      <c r="P31" s="112"/>
    </row>
    <row r="32" spans="1:20" s="20" customFormat="1" ht="15.75" x14ac:dyDescent="0.25">
      <c r="A32" s="182"/>
      <c r="B32" s="33" t="s">
        <v>13</v>
      </c>
      <c r="C32" s="15" t="s">
        <v>18</v>
      </c>
      <c r="D32" s="22" t="s">
        <v>45</v>
      </c>
      <c r="E32" s="38">
        <f t="shared" si="3"/>
        <v>3512</v>
      </c>
      <c r="F32" s="38">
        <f t="shared" si="3"/>
        <v>2448</v>
      </c>
      <c r="G32" s="38">
        <f t="shared" si="3"/>
        <v>1840</v>
      </c>
      <c r="H32" s="38">
        <f t="shared" si="3"/>
        <v>2200</v>
      </c>
      <c r="I32" s="38">
        <f t="shared" si="3"/>
        <v>1672</v>
      </c>
      <c r="J32" s="38">
        <f t="shared" si="3"/>
        <v>3184</v>
      </c>
      <c r="K32" s="38">
        <f t="shared" si="3"/>
        <v>2200</v>
      </c>
      <c r="L32" s="38">
        <f t="shared" si="3"/>
        <v>1672</v>
      </c>
      <c r="M32" s="38">
        <f t="shared" si="3"/>
        <v>1984</v>
      </c>
      <c r="N32" s="111">
        <f t="shared" si="3"/>
        <v>1512</v>
      </c>
      <c r="P32" s="112"/>
    </row>
    <row r="33" spans="1:16" s="20" customFormat="1" ht="15.75" x14ac:dyDescent="0.25">
      <c r="A33" s="182"/>
      <c r="B33" s="31" t="s">
        <v>14</v>
      </c>
      <c r="C33" s="21" t="s">
        <v>18</v>
      </c>
      <c r="D33" s="22" t="s">
        <v>46</v>
      </c>
      <c r="E33" s="38">
        <f t="shared" si="3"/>
        <v>2776</v>
      </c>
      <c r="F33" s="38">
        <f t="shared" si="3"/>
        <v>1920</v>
      </c>
      <c r="G33" s="38">
        <f t="shared" si="3"/>
        <v>1672</v>
      </c>
      <c r="H33" s="38">
        <f t="shared" si="3"/>
        <v>1728</v>
      </c>
      <c r="I33" s="38">
        <f t="shared" si="3"/>
        <v>1512</v>
      </c>
      <c r="J33" s="38">
        <f t="shared" si="3"/>
        <v>2568</v>
      </c>
      <c r="K33" s="38">
        <f t="shared" si="3"/>
        <v>1752</v>
      </c>
      <c r="L33" s="38">
        <f t="shared" si="3"/>
        <v>1512</v>
      </c>
      <c r="M33" s="38">
        <f t="shared" si="3"/>
        <v>1576</v>
      </c>
      <c r="N33" s="111">
        <f t="shared" si="3"/>
        <v>1344</v>
      </c>
      <c r="P33" s="112"/>
    </row>
    <row r="34" spans="1:16" s="20" customFormat="1" ht="15.75" x14ac:dyDescent="0.25">
      <c r="A34" s="182"/>
      <c r="B34" s="31" t="s">
        <v>15</v>
      </c>
      <c r="C34" s="15" t="s">
        <v>17</v>
      </c>
      <c r="D34" s="22" t="s">
        <v>43</v>
      </c>
      <c r="E34" s="38">
        <f t="shared" si="3"/>
        <v>3264</v>
      </c>
      <c r="F34" s="38">
        <f t="shared" si="3"/>
        <v>3264</v>
      </c>
      <c r="G34" s="38">
        <f t="shared" si="3"/>
        <v>1672</v>
      </c>
      <c r="H34" s="38">
        <f t="shared" si="3"/>
        <v>0</v>
      </c>
      <c r="I34" s="38">
        <f t="shared" si="3"/>
        <v>1512</v>
      </c>
      <c r="J34" s="38">
        <f t="shared" si="3"/>
        <v>2896</v>
      </c>
      <c r="K34" s="38">
        <f t="shared" si="3"/>
        <v>2896</v>
      </c>
      <c r="L34" s="38">
        <f t="shared" si="3"/>
        <v>1512</v>
      </c>
      <c r="M34" s="38">
        <f t="shared" si="3"/>
        <v>0</v>
      </c>
      <c r="N34" s="111">
        <f t="shared" si="3"/>
        <v>1344</v>
      </c>
      <c r="P34" s="112"/>
    </row>
    <row r="35" spans="1:16" s="20" customFormat="1" ht="16.5" thickBot="1" x14ac:dyDescent="0.3">
      <c r="A35" s="113"/>
      <c r="B35" s="114" t="s">
        <v>14</v>
      </c>
      <c r="C35" s="115" t="s">
        <v>18</v>
      </c>
      <c r="D35" s="116" t="s">
        <v>46</v>
      </c>
      <c r="E35" s="117">
        <f t="shared" si="3"/>
        <v>2776</v>
      </c>
      <c r="F35" s="117">
        <f t="shared" si="3"/>
        <v>1920</v>
      </c>
      <c r="G35" s="117">
        <f t="shared" si="3"/>
        <v>1672</v>
      </c>
      <c r="H35" s="117">
        <f t="shared" si="3"/>
        <v>1728</v>
      </c>
      <c r="I35" s="117">
        <f t="shared" si="3"/>
        <v>1512</v>
      </c>
      <c r="J35" s="117">
        <f t="shared" si="3"/>
        <v>2568</v>
      </c>
      <c r="K35" s="117">
        <f t="shared" si="3"/>
        <v>1752</v>
      </c>
      <c r="L35" s="117">
        <f t="shared" si="3"/>
        <v>1512</v>
      </c>
      <c r="M35" s="117">
        <f t="shared" si="3"/>
        <v>1576</v>
      </c>
      <c r="N35" s="118">
        <f>N22*0.8</f>
        <v>1344</v>
      </c>
      <c r="P35" s="112"/>
    </row>
    <row r="36" spans="1:16" s="20" customFormat="1" x14ac:dyDescent="0.25"/>
    <row r="37" spans="1:16" s="20" customFormat="1" x14ac:dyDescent="0.25"/>
    <row r="38" spans="1:16" s="20" customFormat="1" ht="18.75" x14ac:dyDescent="0.25">
      <c r="F38" s="36"/>
    </row>
    <row r="39" spans="1:16" s="36" customFormat="1" ht="18.75" x14ac:dyDescent="0.25">
      <c r="A39" s="35" t="s">
        <v>20</v>
      </c>
      <c r="B39" s="35"/>
      <c r="C39" s="35"/>
      <c r="D39" s="35"/>
      <c r="F39" s="20"/>
      <c r="K39" s="36" t="s">
        <v>62</v>
      </c>
    </row>
    <row r="40" spans="1:16" s="20" customFormat="1" x14ac:dyDescent="0.25"/>
    <row r="41" spans="1:16" s="20" customFormat="1" x14ac:dyDescent="0.25"/>
    <row r="42" spans="1:16" s="20" customFormat="1" x14ac:dyDescent="0.25"/>
    <row r="43" spans="1:16" s="20" customFormat="1" x14ac:dyDescent="0.25"/>
    <row r="44" spans="1:16" s="20" customFormat="1" x14ac:dyDescent="0.25"/>
    <row r="45" spans="1:16" s="20" customFormat="1" x14ac:dyDescent="0.25"/>
    <row r="46" spans="1:16" s="20" customFormat="1" x14ac:dyDescent="0.25"/>
    <row r="47" spans="1:16" s="20" customFormat="1" x14ac:dyDescent="0.25"/>
    <row r="48" spans="1:16" s="20" customFormat="1" x14ac:dyDescent="0.25"/>
    <row r="49" s="20" customFormat="1" x14ac:dyDescent="0.25"/>
    <row r="50" s="20" customFormat="1" x14ac:dyDescent="0.25"/>
    <row r="51" s="20" customFormat="1" x14ac:dyDescent="0.25"/>
    <row r="52" s="20" customFormat="1" x14ac:dyDescent="0.25"/>
    <row r="53" s="20" customFormat="1" x14ac:dyDescent="0.25"/>
    <row r="54" s="20" customFormat="1" x14ac:dyDescent="0.25"/>
    <row r="55" s="20" customFormat="1" x14ac:dyDescent="0.25"/>
    <row r="56" s="20" customFormat="1" x14ac:dyDescent="0.25"/>
    <row r="57" s="20" customFormat="1" x14ac:dyDescent="0.25"/>
    <row r="58" s="20" customFormat="1" x14ac:dyDescent="0.25"/>
    <row r="59" s="20" customFormat="1" x14ac:dyDescent="0.25"/>
    <row r="60" s="20" customFormat="1" x14ac:dyDescent="0.25"/>
    <row r="61" s="20" customFormat="1" x14ac:dyDescent="0.25"/>
    <row r="62" s="20" customFormat="1" x14ac:dyDescent="0.25"/>
    <row r="63" s="20" customFormat="1" x14ac:dyDescent="0.25"/>
    <row r="64" s="20" customFormat="1" x14ac:dyDescent="0.25"/>
    <row r="65" s="20" customFormat="1" x14ac:dyDescent="0.25"/>
    <row r="66" s="20" customFormat="1" x14ac:dyDescent="0.25"/>
    <row r="67" s="20" customFormat="1" x14ac:dyDescent="0.25"/>
    <row r="68" s="20" customFormat="1" x14ac:dyDescent="0.25"/>
    <row r="69" s="20" customFormat="1" x14ac:dyDescent="0.25"/>
    <row r="70" s="20" customFormat="1" x14ac:dyDescent="0.25"/>
    <row r="71" s="20" customFormat="1" x14ac:dyDescent="0.25"/>
    <row r="72" s="20" customFormat="1" x14ac:dyDescent="0.25"/>
    <row r="73" s="20" customFormat="1" x14ac:dyDescent="0.25"/>
    <row r="74" s="20" customFormat="1" x14ac:dyDescent="0.25"/>
    <row r="75" s="20" customFormat="1" x14ac:dyDescent="0.25"/>
    <row r="76" s="20" customFormat="1" x14ac:dyDescent="0.25"/>
    <row r="77" s="20" customFormat="1" x14ac:dyDescent="0.25"/>
    <row r="78" s="20" customFormat="1" x14ac:dyDescent="0.25"/>
    <row r="79" s="20" customFormat="1" x14ac:dyDescent="0.25"/>
    <row r="80" s="20" customFormat="1" x14ac:dyDescent="0.25"/>
    <row r="81" s="20" customFormat="1" x14ac:dyDescent="0.25"/>
    <row r="82" s="20" customFormat="1" x14ac:dyDescent="0.25"/>
    <row r="83" s="20" customFormat="1" x14ac:dyDescent="0.25"/>
    <row r="84" s="20" customFormat="1" x14ac:dyDescent="0.25"/>
    <row r="85" s="20" customFormat="1" x14ac:dyDescent="0.25"/>
    <row r="86" s="20" customFormat="1" x14ac:dyDescent="0.25"/>
    <row r="87" s="20" customFormat="1" x14ac:dyDescent="0.25"/>
    <row r="88" s="20" customFormat="1" x14ac:dyDescent="0.25"/>
    <row r="89" s="20" customFormat="1" x14ac:dyDescent="0.25"/>
    <row r="90" s="20" customFormat="1" x14ac:dyDescent="0.25"/>
    <row r="91" s="20" customFormat="1" x14ac:dyDescent="0.25"/>
    <row r="92" s="20" customFormat="1" x14ac:dyDescent="0.25"/>
    <row r="93" s="20" customFormat="1" x14ac:dyDescent="0.25"/>
    <row r="94" s="20" customFormat="1" x14ac:dyDescent="0.25"/>
    <row r="95" s="20" customFormat="1" x14ac:dyDescent="0.25"/>
    <row r="96" s="20" customFormat="1" x14ac:dyDescent="0.25"/>
    <row r="97" s="20" customFormat="1" x14ac:dyDescent="0.25"/>
    <row r="98" s="20" customFormat="1" x14ac:dyDescent="0.25"/>
    <row r="99" s="20" customFormat="1" x14ac:dyDescent="0.25"/>
    <row r="100" s="20" customFormat="1" x14ac:dyDescent="0.25"/>
    <row r="101" s="20" customFormat="1" x14ac:dyDescent="0.25"/>
    <row r="102" s="20" customFormat="1" x14ac:dyDescent="0.25"/>
    <row r="103" s="20" customFormat="1" x14ac:dyDescent="0.25"/>
    <row r="104" s="20" customFormat="1" x14ac:dyDescent="0.25"/>
    <row r="105" s="20" customFormat="1" x14ac:dyDescent="0.25"/>
    <row r="106" s="20" customFormat="1" x14ac:dyDescent="0.25"/>
    <row r="107" s="20" customFormat="1" x14ac:dyDescent="0.25"/>
    <row r="108" s="20" customFormat="1" x14ac:dyDescent="0.25"/>
    <row r="109" s="20" customFormat="1" x14ac:dyDescent="0.25"/>
    <row r="110" s="20" customFormat="1" x14ac:dyDescent="0.25"/>
    <row r="111" s="20" customFormat="1" x14ac:dyDescent="0.25"/>
    <row r="112" s="20" customFormat="1" x14ac:dyDescent="0.25"/>
    <row r="113" s="20" customFormat="1" x14ac:dyDescent="0.25"/>
    <row r="114" s="20" customFormat="1" x14ac:dyDescent="0.25"/>
    <row r="115" s="20" customFormat="1" x14ac:dyDescent="0.25"/>
    <row r="116" s="20" customFormat="1" x14ac:dyDescent="0.25"/>
    <row r="117" s="20" customFormat="1" x14ac:dyDescent="0.25"/>
    <row r="118" s="20" customFormat="1" x14ac:dyDescent="0.25"/>
    <row r="119" s="20" customFormat="1" x14ac:dyDescent="0.25"/>
    <row r="120" s="20" customFormat="1" x14ac:dyDescent="0.25"/>
    <row r="121" s="20" customFormat="1" x14ac:dyDescent="0.25"/>
    <row r="122" s="20" customFormat="1" x14ac:dyDescent="0.25"/>
    <row r="123" s="20" customFormat="1" x14ac:dyDescent="0.25"/>
    <row r="124" s="20" customFormat="1" x14ac:dyDescent="0.25"/>
    <row r="125" s="20" customFormat="1" x14ac:dyDescent="0.25"/>
    <row r="126" s="20" customFormat="1" x14ac:dyDescent="0.25"/>
    <row r="127" s="20" customFormat="1" x14ac:dyDescent="0.25"/>
    <row r="128" s="20" customFormat="1" x14ac:dyDescent="0.25"/>
    <row r="129" s="20" customFormat="1" x14ac:dyDescent="0.25"/>
    <row r="130" s="20" customFormat="1" x14ac:dyDescent="0.25"/>
    <row r="131" s="20" customFormat="1" x14ac:dyDescent="0.25"/>
    <row r="132" s="20" customFormat="1" x14ac:dyDescent="0.25"/>
    <row r="133" s="20" customFormat="1" x14ac:dyDescent="0.25"/>
    <row r="134" s="20" customFormat="1" x14ac:dyDescent="0.25"/>
    <row r="135" s="20" customFormat="1" x14ac:dyDescent="0.25"/>
    <row r="136" s="20" customFormat="1" x14ac:dyDescent="0.25"/>
    <row r="137" s="20" customFormat="1" x14ac:dyDescent="0.25"/>
    <row r="138" s="20" customFormat="1" x14ac:dyDescent="0.25"/>
    <row r="139" s="20" customFormat="1" x14ac:dyDescent="0.25"/>
    <row r="140" s="20" customFormat="1" x14ac:dyDescent="0.25"/>
    <row r="141" s="20" customFormat="1" x14ac:dyDescent="0.25"/>
    <row r="142" s="20" customFormat="1" x14ac:dyDescent="0.25"/>
    <row r="143" s="20" customFormat="1" x14ac:dyDescent="0.25"/>
    <row r="144" s="20" customFormat="1" x14ac:dyDescent="0.25"/>
  </sheetData>
  <mergeCells count="8">
    <mergeCell ref="D10:D11"/>
    <mergeCell ref="E10:I10"/>
    <mergeCell ref="J10:N10"/>
    <mergeCell ref="A12:A22"/>
    <mergeCell ref="A24:A34"/>
    <mergeCell ref="A10:A11"/>
    <mergeCell ref="B10:B11"/>
    <mergeCell ref="C10:C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4"/>
  <sheetViews>
    <sheetView workbookViewId="0">
      <selection activeCell="J13" sqref="J13:N23"/>
    </sheetView>
  </sheetViews>
  <sheetFormatPr defaultRowHeight="15" x14ac:dyDescent="0.25"/>
  <cols>
    <col min="1" max="1" width="17" customWidth="1"/>
    <col min="2" max="2" width="17.140625" customWidth="1"/>
    <col min="3" max="3" width="15.7109375" customWidth="1"/>
    <col min="4" max="4" width="31.5703125" customWidth="1"/>
  </cols>
  <sheetData>
    <row r="2" spans="1:23" s="119" customFormat="1" x14ac:dyDescent="0.25">
      <c r="N2" s="120" t="s">
        <v>60</v>
      </c>
    </row>
    <row r="3" spans="1:23" s="122" customFormat="1" ht="18.75" x14ac:dyDescent="0.3">
      <c r="A3" s="121" t="s">
        <v>21</v>
      </c>
      <c r="B3" s="121"/>
      <c r="C3" s="121"/>
      <c r="G3" s="123"/>
      <c r="H3" s="123"/>
      <c r="I3" s="124" t="s">
        <v>19</v>
      </c>
      <c r="J3" s="124"/>
      <c r="K3" s="124"/>
      <c r="L3" s="124"/>
      <c r="M3" s="124"/>
      <c r="N3" s="123"/>
      <c r="O3" s="123"/>
      <c r="P3" s="123"/>
      <c r="Q3" s="123"/>
    </row>
    <row r="4" spans="1:23" s="122" customFormat="1" ht="18.75" x14ac:dyDescent="0.3">
      <c r="A4" s="121" t="s">
        <v>22</v>
      </c>
      <c r="B4" s="121"/>
      <c r="C4" s="121"/>
      <c r="I4" s="121" t="s">
        <v>3</v>
      </c>
      <c r="J4" s="121"/>
      <c r="K4" s="121"/>
      <c r="L4" s="121"/>
      <c r="M4" s="121"/>
    </row>
    <row r="5" spans="1:23" s="122" customFormat="1" ht="18.75" x14ac:dyDescent="0.3">
      <c r="A5" s="121" t="s">
        <v>23</v>
      </c>
      <c r="B5" s="121"/>
      <c r="C5" s="121"/>
      <c r="I5" s="121" t="s">
        <v>23</v>
      </c>
      <c r="J5" s="121"/>
      <c r="K5" s="121"/>
      <c r="L5" s="121"/>
      <c r="M5" s="121"/>
    </row>
    <row r="6" spans="1:23" s="122" customFormat="1" ht="18.75" x14ac:dyDescent="0.3">
      <c r="A6" s="121" t="s">
        <v>76</v>
      </c>
      <c r="B6" s="121"/>
      <c r="C6" s="121"/>
      <c r="I6" s="121" t="s">
        <v>25</v>
      </c>
      <c r="J6" s="121"/>
      <c r="K6" s="121"/>
      <c r="L6" s="121"/>
      <c r="M6" s="121"/>
    </row>
    <row r="7" spans="1:23" s="122" customFormat="1" ht="18.75" x14ac:dyDescent="0.3">
      <c r="A7" s="121"/>
      <c r="B7" s="121"/>
      <c r="C7" s="121"/>
      <c r="I7" s="121" t="s">
        <v>77</v>
      </c>
      <c r="J7" s="121"/>
      <c r="K7" s="121"/>
      <c r="L7" s="121"/>
      <c r="M7" s="121"/>
    </row>
    <row r="8" spans="1:23" s="122" customFormat="1" ht="18.75" x14ac:dyDescent="0.3">
      <c r="P8" s="121"/>
      <c r="Q8" s="121"/>
      <c r="R8" s="121"/>
      <c r="U8" s="121"/>
      <c r="V8" s="121"/>
      <c r="W8" s="121"/>
    </row>
    <row r="9" spans="1:23" s="126" customFormat="1" ht="45.75" customHeight="1" x14ac:dyDescent="0.3">
      <c r="A9" s="188" t="s">
        <v>78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25"/>
    </row>
    <row r="10" spans="1:23" ht="15.75" thickBot="1" x14ac:dyDescent="0.3"/>
    <row r="11" spans="1:23" ht="14.45" customHeight="1" x14ac:dyDescent="0.25">
      <c r="A11" s="165" t="s">
        <v>0</v>
      </c>
      <c r="B11" s="167" t="s">
        <v>1</v>
      </c>
      <c r="C11" s="165" t="s">
        <v>28</v>
      </c>
      <c r="D11" s="169" t="s">
        <v>2</v>
      </c>
      <c r="E11" s="178" t="s">
        <v>79</v>
      </c>
      <c r="F11" s="179"/>
      <c r="G11" s="179"/>
      <c r="H11" s="179"/>
      <c r="I11" s="180"/>
      <c r="J11" s="178" t="s">
        <v>80</v>
      </c>
      <c r="K11" s="179"/>
      <c r="L11" s="179"/>
      <c r="M11" s="179"/>
      <c r="N11" s="180"/>
    </row>
    <row r="12" spans="1:23" ht="52.5" x14ac:dyDescent="0.25">
      <c r="A12" s="166"/>
      <c r="B12" s="168"/>
      <c r="C12" s="166"/>
      <c r="D12" s="170"/>
      <c r="E12" s="10" t="s">
        <v>34</v>
      </c>
      <c r="F12" s="11" t="s">
        <v>35</v>
      </c>
      <c r="G12" s="11" t="s">
        <v>36</v>
      </c>
      <c r="H12" s="11" t="s">
        <v>37</v>
      </c>
      <c r="I12" s="12" t="s">
        <v>38</v>
      </c>
      <c r="J12" s="10" t="s">
        <v>34</v>
      </c>
      <c r="K12" s="11" t="s">
        <v>35</v>
      </c>
      <c r="L12" s="11" t="s">
        <v>36</v>
      </c>
      <c r="M12" s="11" t="s">
        <v>37</v>
      </c>
      <c r="N12" s="12" t="s">
        <v>38</v>
      </c>
    </row>
    <row r="13" spans="1:23" ht="28.9" customHeight="1" x14ac:dyDescent="0.25">
      <c r="A13" s="172" t="s">
        <v>57</v>
      </c>
      <c r="B13" s="14" t="s">
        <v>5</v>
      </c>
      <c r="C13" s="15" t="s">
        <v>4</v>
      </c>
      <c r="D13" s="22" t="s">
        <v>4</v>
      </c>
      <c r="E13" s="61">
        <v>7050</v>
      </c>
      <c r="F13" s="58">
        <v>4900</v>
      </c>
      <c r="G13" s="62">
        <v>2940</v>
      </c>
      <c r="H13" s="62">
        <v>4410</v>
      </c>
      <c r="I13" s="63">
        <v>2430</v>
      </c>
      <c r="J13" s="61">
        <v>6090</v>
      </c>
      <c r="K13" s="58">
        <v>4200</v>
      </c>
      <c r="L13" s="62">
        <v>2310</v>
      </c>
      <c r="M13" s="62">
        <v>3780</v>
      </c>
      <c r="N13" s="63">
        <v>2080</v>
      </c>
    </row>
    <row r="14" spans="1:23" ht="28.9" customHeight="1" x14ac:dyDescent="0.25">
      <c r="A14" s="173"/>
      <c r="B14" s="14" t="s">
        <v>7</v>
      </c>
      <c r="C14" s="15" t="s">
        <v>6</v>
      </c>
      <c r="D14" s="22" t="s">
        <v>39</v>
      </c>
      <c r="E14" s="61">
        <v>5350</v>
      </c>
      <c r="F14" s="58">
        <v>3700</v>
      </c>
      <c r="G14" s="62">
        <v>2035.0000000000002</v>
      </c>
      <c r="H14" s="62">
        <v>3330</v>
      </c>
      <c r="I14" s="63">
        <v>1835</v>
      </c>
      <c r="J14" s="61">
        <v>4750</v>
      </c>
      <c r="K14" s="58">
        <v>3250</v>
      </c>
      <c r="L14" s="62">
        <v>1790</v>
      </c>
      <c r="M14" s="62">
        <v>2925</v>
      </c>
      <c r="N14" s="63">
        <v>1610</v>
      </c>
    </row>
    <row r="15" spans="1:23" ht="28.9" customHeight="1" x14ac:dyDescent="0.25">
      <c r="A15" s="173"/>
      <c r="B15" s="14" t="s">
        <v>40</v>
      </c>
      <c r="C15" s="15" t="s">
        <v>6</v>
      </c>
      <c r="D15" s="22" t="s">
        <v>39</v>
      </c>
      <c r="E15" s="61">
        <v>5350</v>
      </c>
      <c r="F15" s="58">
        <v>3700</v>
      </c>
      <c r="G15" s="62">
        <v>2035.0000000000002</v>
      </c>
      <c r="H15" s="62">
        <v>3330</v>
      </c>
      <c r="I15" s="63">
        <v>1835</v>
      </c>
      <c r="J15" s="61">
        <v>4750</v>
      </c>
      <c r="K15" s="58">
        <v>3250</v>
      </c>
      <c r="L15" s="62">
        <v>1790</v>
      </c>
      <c r="M15" s="62">
        <v>2925</v>
      </c>
      <c r="N15" s="63">
        <v>1610</v>
      </c>
    </row>
    <row r="16" spans="1:23" ht="15.75" x14ac:dyDescent="0.25">
      <c r="A16" s="173"/>
      <c r="B16" s="14" t="s">
        <v>9</v>
      </c>
      <c r="C16" s="15" t="s">
        <v>17</v>
      </c>
      <c r="D16" s="22" t="s">
        <v>43</v>
      </c>
      <c r="E16" s="61">
        <v>3550</v>
      </c>
      <c r="F16" s="58">
        <v>3550</v>
      </c>
      <c r="G16" s="62">
        <v>1955</v>
      </c>
      <c r="H16" s="62">
        <v>0</v>
      </c>
      <c r="I16" s="63">
        <v>1760</v>
      </c>
      <c r="J16" s="61">
        <v>3100</v>
      </c>
      <c r="K16" s="58">
        <v>3100</v>
      </c>
      <c r="L16" s="62">
        <v>1705.0000000000002</v>
      </c>
      <c r="M16" s="62">
        <v>0</v>
      </c>
      <c r="N16" s="63">
        <v>1540</v>
      </c>
    </row>
    <row r="17" spans="1:16" ht="15.75" x14ac:dyDescent="0.25">
      <c r="A17" s="173"/>
      <c r="B17" s="14" t="s">
        <v>10</v>
      </c>
      <c r="C17" s="15" t="s">
        <v>17</v>
      </c>
      <c r="D17" s="22" t="s">
        <v>44</v>
      </c>
      <c r="E17" s="61">
        <v>3900</v>
      </c>
      <c r="F17" s="58">
        <v>2700</v>
      </c>
      <c r="G17" s="62">
        <v>1485.0000000000002</v>
      </c>
      <c r="H17" s="62">
        <v>2430</v>
      </c>
      <c r="I17" s="63">
        <v>1340</v>
      </c>
      <c r="J17" s="61">
        <v>3500</v>
      </c>
      <c r="K17" s="58">
        <v>2400</v>
      </c>
      <c r="L17" s="62">
        <v>1320</v>
      </c>
      <c r="M17" s="62">
        <v>2160</v>
      </c>
      <c r="N17" s="63">
        <v>1190</v>
      </c>
      <c r="P17" s="127"/>
    </row>
    <row r="18" spans="1:16" ht="15.75" x14ac:dyDescent="0.25">
      <c r="A18" s="173"/>
      <c r="B18" s="14" t="s">
        <v>11</v>
      </c>
      <c r="C18" s="15" t="s">
        <v>17</v>
      </c>
      <c r="D18" s="22" t="s">
        <v>44</v>
      </c>
      <c r="E18" s="61">
        <v>3600</v>
      </c>
      <c r="F18" s="58">
        <v>2500</v>
      </c>
      <c r="G18" s="62">
        <v>1375</v>
      </c>
      <c r="H18" s="62">
        <v>2250</v>
      </c>
      <c r="I18" s="63">
        <v>1240</v>
      </c>
      <c r="J18" s="61">
        <v>3200</v>
      </c>
      <c r="K18" s="58">
        <v>2200</v>
      </c>
      <c r="L18" s="62">
        <v>1210</v>
      </c>
      <c r="M18" s="62">
        <v>1980</v>
      </c>
      <c r="N18" s="63">
        <v>1090</v>
      </c>
    </row>
    <row r="19" spans="1:16" ht="15.75" x14ac:dyDescent="0.25">
      <c r="A19" s="173"/>
      <c r="B19" s="24" t="s">
        <v>12</v>
      </c>
      <c r="C19" s="21" t="s">
        <v>17</v>
      </c>
      <c r="D19" s="70" t="s">
        <v>44</v>
      </c>
      <c r="E19" s="61">
        <v>3900</v>
      </c>
      <c r="F19" s="58">
        <v>2700</v>
      </c>
      <c r="G19" s="62">
        <v>1485.0000000000002</v>
      </c>
      <c r="H19" s="62">
        <v>2430</v>
      </c>
      <c r="I19" s="63">
        <v>1340</v>
      </c>
      <c r="J19" s="61">
        <v>3500</v>
      </c>
      <c r="K19" s="58">
        <v>2400</v>
      </c>
      <c r="L19" s="62">
        <v>1320</v>
      </c>
      <c r="M19" s="62">
        <v>2160</v>
      </c>
      <c r="N19" s="63">
        <v>1190</v>
      </c>
    </row>
    <row r="20" spans="1:16" ht="15.75" x14ac:dyDescent="0.25">
      <c r="A20" s="173"/>
      <c r="B20" s="24" t="s">
        <v>13</v>
      </c>
      <c r="C20" s="21" t="s">
        <v>18</v>
      </c>
      <c r="D20" s="70" t="s">
        <v>45</v>
      </c>
      <c r="E20" s="61">
        <v>3600</v>
      </c>
      <c r="F20" s="58">
        <v>2500</v>
      </c>
      <c r="G20" s="62">
        <v>1375</v>
      </c>
      <c r="H20" s="62">
        <v>2250</v>
      </c>
      <c r="I20" s="63">
        <v>1240</v>
      </c>
      <c r="J20" s="61">
        <v>3200</v>
      </c>
      <c r="K20" s="58">
        <v>2200</v>
      </c>
      <c r="L20" s="62">
        <v>1210</v>
      </c>
      <c r="M20" s="62">
        <v>1980</v>
      </c>
      <c r="N20" s="63">
        <v>1090</v>
      </c>
    </row>
    <row r="21" spans="1:16" ht="15.75" x14ac:dyDescent="0.25">
      <c r="A21" s="173"/>
      <c r="B21" s="24" t="s">
        <v>14</v>
      </c>
      <c r="C21" s="21" t="s">
        <v>18</v>
      </c>
      <c r="D21" s="70" t="s">
        <v>46</v>
      </c>
      <c r="E21" s="61">
        <v>2700</v>
      </c>
      <c r="F21" s="58">
        <v>2100</v>
      </c>
      <c r="G21" s="62">
        <v>1020</v>
      </c>
      <c r="H21" s="62">
        <v>1665</v>
      </c>
      <c r="I21" s="63">
        <v>920</v>
      </c>
      <c r="J21" s="61">
        <v>2800</v>
      </c>
      <c r="K21" s="58">
        <v>1900</v>
      </c>
      <c r="L21" s="62">
        <v>1045</v>
      </c>
      <c r="M21" s="62">
        <v>1710</v>
      </c>
      <c r="N21" s="63">
        <v>940</v>
      </c>
    </row>
    <row r="22" spans="1:16" ht="15.75" x14ac:dyDescent="0.25">
      <c r="A22" s="173"/>
      <c r="B22" s="24" t="s">
        <v>15</v>
      </c>
      <c r="C22" s="21" t="s">
        <v>17</v>
      </c>
      <c r="D22" s="70" t="s">
        <v>43</v>
      </c>
      <c r="E22" s="61">
        <v>3550</v>
      </c>
      <c r="F22" s="58">
        <v>3550</v>
      </c>
      <c r="G22" s="62">
        <v>1955</v>
      </c>
      <c r="H22" s="62">
        <v>0</v>
      </c>
      <c r="I22" s="63">
        <v>1760</v>
      </c>
      <c r="J22" s="61">
        <v>3100</v>
      </c>
      <c r="K22" s="58">
        <v>3100</v>
      </c>
      <c r="L22" s="62">
        <v>1705.0000000000002</v>
      </c>
      <c r="M22" s="62">
        <v>0</v>
      </c>
      <c r="N22" s="63">
        <v>1540</v>
      </c>
    </row>
    <row r="23" spans="1:16" ht="15.75" x14ac:dyDescent="0.25">
      <c r="A23" s="173"/>
      <c r="B23" s="24" t="s">
        <v>14</v>
      </c>
      <c r="C23" s="21" t="s">
        <v>18</v>
      </c>
      <c r="D23" s="70" t="s">
        <v>46</v>
      </c>
      <c r="E23" s="61">
        <v>2700</v>
      </c>
      <c r="F23" s="58">
        <v>2100</v>
      </c>
      <c r="G23" s="62">
        <v>1020</v>
      </c>
      <c r="H23" s="62">
        <v>1665</v>
      </c>
      <c r="I23" s="63">
        <v>920</v>
      </c>
      <c r="J23" s="61">
        <v>2800</v>
      </c>
      <c r="K23" s="58">
        <v>1900</v>
      </c>
      <c r="L23" s="62">
        <v>1045</v>
      </c>
      <c r="M23" s="62">
        <v>1710</v>
      </c>
      <c r="N23" s="63">
        <v>940</v>
      </c>
    </row>
    <row r="24" spans="1:16" x14ac:dyDescent="0.25">
      <c r="E24" s="127"/>
      <c r="F24" s="127"/>
      <c r="G24" s="127"/>
      <c r="H24" s="127"/>
      <c r="I24" s="127"/>
      <c r="J24" s="127"/>
      <c r="K24" s="127"/>
      <c r="L24" s="127"/>
      <c r="M24" s="127"/>
      <c r="N24" s="127"/>
    </row>
    <row r="25" spans="1:16" x14ac:dyDescent="0.25">
      <c r="E25" s="128"/>
      <c r="F25" s="128"/>
      <c r="G25" s="128"/>
      <c r="H25" s="128"/>
      <c r="I25" s="128"/>
      <c r="J25" s="127"/>
      <c r="K25" s="127"/>
      <c r="L25" s="127"/>
      <c r="M25" s="127"/>
      <c r="N25" s="127"/>
    </row>
    <row r="26" spans="1:16" x14ac:dyDescent="0.25">
      <c r="E26" s="127"/>
      <c r="F26" s="127"/>
      <c r="G26" s="127"/>
      <c r="H26" s="127"/>
      <c r="I26" s="127"/>
      <c r="J26" s="127"/>
      <c r="K26" s="127"/>
      <c r="L26" s="127"/>
      <c r="M26" s="127"/>
      <c r="N26" s="127"/>
    </row>
    <row r="27" spans="1:16" x14ac:dyDescent="0.25">
      <c r="E27" s="129"/>
      <c r="F27" s="127"/>
      <c r="G27" s="128"/>
      <c r="H27" s="128"/>
      <c r="I27" s="128"/>
      <c r="J27" s="127"/>
      <c r="K27" s="127"/>
      <c r="L27" s="127"/>
      <c r="M27" s="127"/>
      <c r="N27" s="127"/>
    </row>
    <row r="28" spans="1:16" x14ac:dyDescent="0.25">
      <c r="E28" s="129"/>
      <c r="G28" s="128"/>
      <c r="H28" s="128"/>
      <c r="I28" s="128"/>
    </row>
    <row r="29" spans="1:16" x14ac:dyDescent="0.25">
      <c r="E29" s="129"/>
      <c r="G29" s="128"/>
      <c r="H29" s="128"/>
      <c r="I29" s="128"/>
    </row>
    <row r="30" spans="1:16" x14ac:dyDescent="0.25">
      <c r="E30" s="129"/>
      <c r="G30" s="128"/>
      <c r="H30" s="128"/>
      <c r="I30" s="128"/>
    </row>
    <row r="31" spans="1:16" x14ac:dyDescent="0.25">
      <c r="E31" s="129"/>
      <c r="G31" s="128"/>
      <c r="H31" s="128"/>
      <c r="I31" s="128"/>
    </row>
    <row r="32" spans="1:16" x14ac:dyDescent="0.25">
      <c r="E32" s="129"/>
      <c r="G32" s="128"/>
      <c r="H32" s="128"/>
      <c r="I32" s="128"/>
    </row>
    <row r="33" spans="5:9" x14ac:dyDescent="0.25">
      <c r="E33" s="129"/>
      <c r="G33" s="128"/>
      <c r="H33" s="128"/>
      <c r="I33" s="128"/>
    </row>
    <row r="34" spans="5:9" x14ac:dyDescent="0.25">
      <c r="E34" s="129"/>
      <c r="G34" s="128"/>
      <c r="H34" s="128"/>
      <c r="I34" s="128"/>
    </row>
    <row r="35" spans="5:9" x14ac:dyDescent="0.25">
      <c r="E35" s="129"/>
      <c r="G35" s="128"/>
      <c r="H35" s="128"/>
      <c r="I35" s="128"/>
    </row>
    <row r="36" spans="5:9" x14ac:dyDescent="0.25">
      <c r="E36" s="129"/>
      <c r="G36" s="128"/>
      <c r="H36" s="128"/>
      <c r="I36" s="128"/>
    </row>
    <row r="37" spans="5:9" x14ac:dyDescent="0.25">
      <c r="E37" s="129"/>
      <c r="G37" s="128"/>
      <c r="H37" s="128"/>
      <c r="I37" s="128"/>
    </row>
    <row r="38" spans="5:9" x14ac:dyDescent="0.25">
      <c r="E38" s="129"/>
      <c r="G38" s="128"/>
      <c r="H38" s="128"/>
      <c r="I38" s="128"/>
    </row>
    <row r="39" spans="5:9" x14ac:dyDescent="0.25">
      <c r="E39" s="129"/>
    </row>
    <row r="40" spans="5:9" x14ac:dyDescent="0.25">
      <c r="E40" s="129"/>
    </row>
    <row r="41" spans="5:9" x14ac:dyDescent="0.25">
      <c r="E41" s="129"/>
    </row>
    <row r="42" spans="5:9" x14ac:dyDescent="0.25">
      <c r="E42" s="129"/>
    </row>
    <row r="43" spans="5:9" x14ac:dyDescent="0.25">
      <c r="E43" s="129"/>
    </row>
    <row r="44" spans="5:9" x14ac:dyDescent="0.25">
      <c r="E44" s="129"/>
    </row>
  </sheetData>
  <mergeCells count="8">
    <mergeCell ref="A13:A23"/>
    <mergeCell ref="A9:N9"/>
    <mergeCell ref="A11:A12"/>
    <mergeCell ref="B11:B12"/>
    <mergeCell ref="C11:C12"/>
    <mergeCell ref="D11:D12"/>
    <mergeCell ref="E11:I11"/>
    <mergeCell ref="J11:N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0"/>
  <sheetViews>
    <sheetView workbookViewId="0">
      <selection activeCell="Y10" sqref="Y10:AC10"/>
    </sheetView>
  </sheetViews>
  <sheetFormatPr defaultColWidth="9.140625" defaultRowHeight="12.75" x14ac:dyDescent="0.2"/>
  <cols>
    <col min="1" max="1" width="12.140625" style="37" customWidth="1"/>
    <col min="2" max="2" width="13.28515625" style="37" customWidth="1"/>
    <col min="3" max="3" width="15.7109375" style="37" customWidth="1"/>
    <col min="4" max="4" width="26.140625" style="37" customWidth="1"/>
    <col min="5" max="14" width="9.140625" style="37" customWidth="1"/>
    <col min="15" max="17" width="9" style="37" customWidth="1"/>
    <col min="18" max="18" width="7.85546875" style="37" customWidth="1"/>
    <col min="19" max="29" width="9" style="37" customWidth="1"/>
    <col min="30" max="30" width="9.140625" style="37" customWidth="1"/>
    <col min="31" max="31" width="14.28515625" style="37" hidden="1" customWidth="1"/>
    <col min="32" max="16384" width="9.140625" style="37"/>
  </cols>
  <sheetData>
    <row r="1" spans="1:31" x14ac:dyDescent="0.2">
      <c r="AB1" s="37" t="s">
        <v>60</v>
      </c>
    </row>
    <row r="2" spans="1:31" s="2" customFormat="1" ht="18.75" x14ac:dyDescent="0.3">
      <c r="A2" s="1" t="s">
        <v>21</v>
      </c>
      <c r="B2" s="1"/>
      <c r="C2" s="1"/>
      <c r="S2" s="67"/>
      <c r="T2" s="68"/>
      <c r="U2" s="68"/>
      <c r="V2" s="68"/>
      <c r="X2" s="64" t="s">
        <v>19</v>
      </c>
      <c r="Y2" s="64"/>
      <c r="Z2" s="64"/>
      <c r="AA2" s="64"/>
      <c r="AB2" s="64"/>
      <c r="AC2" s="65"/>
    </row>
    <row r="3" spans="1:31" s="2" customFormat="1" ht="18.75" x14ac:dyDescent="0.3">
      <c r="A3" s="1" t="s">
        <v>22</v>
      </c>
      <c r="B3" s="1"/>
      <c r="C3" s="1"/>
      <c r="S3" s="67"/>
      <c r="T3" s="68"/>
      <c r="U3" s="68"/>
      <c r="V3" s="68"/>
      <c r="X3" s="1" t="s">
        <v>3</v>
      </c>
      <c r="Y3" s="1"/>
      <c r="Z3" s="1"/>
      <c r="AA3" s="1"/>
      <c r="AB3" s="1"/>
    </row>
    <row r="4" spans="1:31" s="2" customFormat="1" ht="18.75" x14ac:dyDescent="0.3">
      <c r="A4" s="1" t="s">
        <v>23</v>
      </c>
      <c r="B4" s="1"/>
      <c r="C4" s="1"/>
      <c r="S4" s="67"/>
      <c r="T4" s="68"/>
      <c r="U4" s="68"/>
      <c r="V4" s="68"/>
      <c r="X4" s="1" t="s">
        <v>23</v>
      </c>
      <c r="Y4" s="1"/>
      <c r="Z4" s="1"/>
      <c r="AA4" s="1"/>
      <c r="AB4" s="1"/>
    </row>
    <row r="5" spans="1:31" s="2" customFormat="1" ht="18.75" x14ac:dyDescent="0.3">
      <c r="A5" s="1" t="s">
        <v>61</v>
      </c>
      <c r="B5" s="1"/>
      <c r="C5" s="1"/>
      <c r="S5" s="67"/>
      <c r="T5" s="68"/>
      <c r="U5" s="68"/>
      <c r="V5" s="68"/>
      <c r="X5" s="1" t="s">
        <v>25</v>
      </c>
      <c r="Y5" s="1"/>
      <c r="Z5" s="1"/>
      <c r="AA5" s="1"/>
      <c r="AB5" s="1"/>
    </row>
    <row r="6" spans="1:31" s="2" customFormat="1" ht="18.75" x14ac:dyDescent="0.3">
      <c r="A6" s="1"/>
      <c r="B6" s="1"/>
      <c r="C6" s="1"/>
      <c r="S6" s="67"/>
      <c r="T6" s="68"/>
      <c r="U6" s="68"/>
      <c r="V6" s="68"/>
      <c r="X6" s="1" t="s">
        <v>26</v>
      </c>
      <c r="Y6" s="1"/>
      <c r="Z6" s="1"/>
      <c r="AA6" s="1"/>
      <c r="AB6" s="1"/>
    </row>
    <row r="7" spans="1:31" s="2" customFormat="1" ht="18.75" x14ac:dyDescent="0.3">
      <c r="Q7" s="1"/>
      <c r="R7" s="1"/>
      <c r="S7" s="1"/>
      <c r="V7" s="1"/>
      <c r="W7" s="1"/>
      <c r="X7" s="1"/>
      <c r="AA7" s="1"/>
      <c r="AB7" s="1"/>
      <c r="AC7" s="1"/>
    </row>
    <row r="8" spans="1:31" s="6" customFormat="1" ht="20.25" x14ac:dyDescent="0.3">
      <c r="A8" s="5" t="s">
        <v>63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31" s="7" customFormat="1" ht="15.75" x14ac:dyDescent="0.25"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31" s="9" customFormat="1" ht="14.25" x14ac:dyDescent="0.25">
      <c r="A10" s="165" t="s">
        <v>0</v>
      </c>
      <c r="B10" s="167" t="s">
        <v>1</v>
      </c>
      <c r="C10" s="165" t="s">
        <v>28</v>
      </c>
      <c r="D10" s="169" t="s">
        <v>2</v>
      </c>
      <c r="E10" s="192" t="s">
        <v>66</v>
      </c>
      <c r="F10" s="190"/>
      <c r="G10" s="190"/>
      <c r="H10" s="190"/>
      <c r="I10" s="191"/>
      <c r="J10" s="161" t="s">
        <v>67</v>
      </c>
      <c r="K10" s="162"/>
      <c r="L10" s="162"/>
      <c r="M10" s="162"/>
      <c r="N10" s="163"/>
      <c r="O10" s="161" t="s">
        <v>68</v>
      </c>
      <c r="P10" s="162"/>
      <c r="Q10" s="162"/>
      <c r="R10" s="162"/>
      <c r="S10" s="163"/>
      <c r="T10" s="161" t="s">
        <v>69</v>
      </c>
      <c r="U10" s="162"/>
      <c r="V10" s="162"/>
      <c r="W10" s="162"/>
      <c r="X10" s="163"/>
      <c r="Y10" s="161" t="s">
        <v>70</v>
      </c>
      <c r="Z10" s="162"/>
      <c r="AA10" s="162"/>
      <c r="AB10" s="162"/>
      <c r="AC10" s="163"/>
    </row>
    <row r="11" spans="1:31" s="13" customFormat="1" ht="52.5" x14ac:dyDescent="0.25">
      <c r="A11" s="166"/>
      <c r="B11" s="168"/>
      <c r="C11" s="166"/>
      <c r="D11" s="170"/>
      <c r="E11" s="72" t="s">
        <v>34</v>
      </c>
      <c r="F11" s="73" t="s">
        <v>35</v>
      </c>
      <c r="G11" s="73" t="s">
        <v>36</v>
      </c>
      <c r="H11" s="73" t="s">
        <v>37</v>
      </c>
      <c r="I11" s="74" t="s">
        <v>38</v>
      </c>
      <c r="J11" s="10" t="s">
        <v>34</v>
      </c>
      <c r="K11" s="11" t="s">
        <v>35</v>
      </c>
      <c r="L11" s="11" t="s">
        <v>36</v>
      </c>
      <c r="M11" s="11" t="s">
        <v>37</v>
      </c>
      <c r="N11" s="12" t="s">
        <v>38</v>
      </c>
      <c r="O11" s="10" t="s">
        <v>34</v>
      </c>
      <c r="P11" s="11" t="s">
        <v>35</v>
      </c>
      <c r="Q11" s="11" t="s">
        <v>36</v>
      </c>
      <c r="R11" s="11" t="s">
        <v>37</v>
      </c>
      <c r="S11" s="12" t="s">
        <v>38</v>
      </c>
      <c r="T11" s="10" t="s">
        <v>34</v>
      </c>
      <c r="U11" s="11" t="s">
        <v>35</v>
      </c>
      <c r="V11" s="11" t="s">
        <v>36</v>
      </c>
      <c r="W11" s="11" t="s">
        <v>37</v>
      </c>
      <c r="X11" s="12" t="s">
        <v>38</v>
      </c>
      <c r="Y11" s="10" t="s">
        <v>34</v>
      </c>
      <c r="Z11" s="11" t="s">
        <v>35</v>
      </c>
      <c r="AA11" s="11" t="s">
        <v>36</v>
      </c>
      <c r="AB11" s="11" t="s">
        <v>37</v>
      </c>
      <c r="AC11" s="12" t="s">
        <v>38</v>
      </c>
    </row>
    <row r="12" spans="1:31" s="20" customFormat="1" ht="20.25" x14ac:dyDescent="0.25">
      <c r="A12" s="172" t="s">
        <v>16</v>
      </c>
      <c r="B12" s="14" t="s">
        <v>5</v>
      </c>
      <c r="C12" s="15" t="s">
        <v>4</v>
      </c>
      <c r="D12" s="14" t="s">
        <v>4</v>
      </c>
      <c r="E12" s="75">
        <v>7700</v>
      </c>
      <c r="F12" s="76">
        <v>4500</v>
      </c>
      <c r="G12" s="77">
        <v>2700</v>
      </c>
      <c r="H12" s="77">
        <v>4050</v>
      </c>
      <c r="I12" s="78">
        <v>2350</v>
      </c>
      <c r="J12" s="88">
        <v>7800</v>
      </c>
      <c r="K12" s="80">
        <v>4600</v>
      </c>
      <c r="L12" s="83">
        <v>2800</v>
      </c>
      <c r="M12" s="83">
        <f>K12*0.9</f>
        <v>4140</v>
      </c>
      <c r="N12" s="85">
        <v>2450</v>
      </c>
      <c r="O12" s="94">
        <v>8800</v>
      </c>
      <c r="P12" s="95">
        <v>5100</v>
      </c>
      <c r="Q12" s="96">
        <v>3100</v>
      </c>
      <c r="R12" s="96">
        <f>P12*0.9</f>
        <v>4590</v>
      </c>
      <c r="S12" s="97">
        <v>2700</v>
      </c>
      <c r="T12" s="94">
        <v>8800</v>
      </c>
      <c r="U12" s="95">
        <v>5100</v>
      </c>
      <c r="V12" s="96">
        <v>3100</v>
      </c>
      <c r="W12" s="96">
        <v>4590</v>
      </c>
      <c r="X12" s="97">
        <v>2700</v>
      </c>
      <c r="Y12" s="98">
        <v>7800</v>
      </c>
      <c r="Z12" s="99">
        <v>4600</v>
      </c>
      <c r="AA12" s="100">
        <v>2800</v>
      </c>
      <c r="AB12" s="100">
        <v>4140</v>
      </c>
      <c r="AC12" s="101">
        <v>2450</v>
      </c>
    </row>
    <row r="13" spans="1:31" s="20" customFormat="1" ht="30" x14ac:dyDescent="0.25">
      <c r="A13" s="173"/>
      <c r="B13" s="14" t="s">
        <v>7</v>
      </c>
      <c r="C13" s="15" t="s">
        <v>6</v>
      </c>
      <c r="D13" s="14" t="s">
        <v>39</v>
      </c>
      <c r="E13" s="75">
        <v>6050</v>
      </c>
      <c r="F13" s="76">
        <v>3650</v>
      </c>
      <c r="G13" s="77">
        <v>2250</v>
      </c>
      <c r="H13" s="77">
        <v>3285</v>
      </c>
      <c r="I13" s="78">
        <v>1900</v>
      </c>
      <c r="J13" s="88">
        <v>6100</v>
      </c>
      <c r="K13" s="80">
        <v>3700</v>
      </c>
      <c r="L13" s="83">
        <v>2300</v>
      </c>
      <c r="M13" s="83">
        <f t="shared" ref="M13:M22" si="0">K13*0.9</f>
        <v>3330</v>
      </c>
      <c r="N13" s="85">
        <v>1950</v>
      </c>
      <c r="O13" s="94">
        <v>6650</v>
      </c>
      <c r="P13" s="95">
        <v>4150</v>
      </c>
      <c r="Q13" s="96">
        <v>2550</v>
      </c>
      <c r="R13" s="96">
        <f t="shared" ref="R13:R22" si="1">P13*0.9</f>
        <v>3735</v>
      </c>
      <c r="S13" s="97">
        <v>2150</v>
      </c>
      <c r="T13" s="94">
        <v>6650</v>
      </c>
      <c r="U13" s="95">
        <v>4150</v>
      </c>
      <c r="V13" s="96">
        <v>2550</v>
      </c>
      <c r="W13" s="96">
        <v>3735</v>
      </c>
      <c r="X13" s="97">
        <v>2150</v>
      </c>
      <c r="Y13" s="98">
        <v>6100</v>
      </c>
      <c r="Z13" s="99">
        <v>3700</v>
      </c>
      <c r="AA13" s="100">
        <v>2300</v>
      </c>
      <c r="AB13" s="100">
        <v>3330</v>
      </c>
      <c r="AC13" s="101">
        <v>1950</v>
      </c>
    </row>
    <row r="14" spans="1:31" s="20" customFormat="1" ht="30" x14ac:dyDescent="0.25">
      <c r="A14" s="173"/>
      <c r="B14" s="14" t="s">
        <v>40</v>
      </c>
      <c r="C14" s="15" t="s">
        <v>6</v>
      </c>
      <c r="D14" s="14" t="s">
        <v>39</v>
      </c>
      <c r="E14" s="75">
        <v>6050</v>
      </c>
      <c r="F14" s="76">
        <v>3650</v>
      </c>
      <c r="G14" s="77">
        <v>2250</v>
      </c>
      <c r="H14" s="77">
        <v>3285</v>
      </c>
      <c r="I14" s="78">
        <v>1900</v>
      </c>
      <c r="J14" s="88">
        <v>6100</v>
      </c>
      <c r="K14" s="80">
        <v>3700</v>
      </c>
      <c r="L14" s="83">
        <v>2300</v>
      </c>
      <c r="M14" s="83">
        <f t="shared" si="0"/>
        <v>3330</v>
      </c>
      <c r="N14" s="85">
        <v>1950</v>
      </c>
      <c r="O14" s="94">
        <v>6650</v>
      </c>
      <c r="P14" s="95">
        <v>4150</v>
      </c>
      <c r="Q14" s="96">
        <v>2550</v>
      </c>
      <c r="R14" s="96">
        <f t="shared" si="1"/>
        <v>3735</v>
      </c>
      <c r="S14" s="97">
        <v>2150</v>
      </c>
      <c r="T14" s="94">
        <v>6650</v>
      </c>
      <c r="U14" s="95">
        <v>4150</v>
      </c>
      <c r="V14" s="96">
        <v>2550</v>
      </c>
      <c r="W14" s="96">
        <v>3735</v>
      </c>
      <c r="X14" s="97">
        <v>2150</v>
      </c>
      <c r="Y14" s="98">
        <v>6100</v>
      </c>
      <c r="Z14" s="99">
        <v>3700</v>
      </c>
      <c r="AA14" s="100">
        <v>2300</v>
      </c>
      <c r="AB14" s="100">
        <v>3330</v>
      </c>
      <c r="AC14" s="101">
        <v>1950</v>
      </c>
    </row>
    <row r="15" spans="1:31" s="71" customFormat="1" ht="20.25" x14ac:dyDescent="0.25">
      <c r="A15" s="173"/>
      <c r="B15" s="24" t="s">
        <v>9</v>
      </c>
      <c r="C15" s="21" t="s">
        <v>17</v>
      </c>
      <c r="D15" s="70" t="s">
        <v>43</v>
      </c>
      <c r="E15" s="75">
        <v>3500</v>
      </c>
      <c r="F15" s="76">
        <v>3500</v>
      </c>
      <c r="G15" s="77">
        <v>1800</v>
      </c>
      <c r="H15" s="77"/>
      <c r="I15" s="78">
        <v>1600</v>
      </c>
      <c r="J15" s="87">
        <f>K15</f>
        <v>3550</v>
      </c>
      <c r="K15" s="80">
        <v>3550</v>
      </c>
      <c r="L15" s="83">
        <v>1850</v>
      </c>
      <c r="M15" s="83"/>
      <c r="N15" s="85">
        <v>1650</v>
      </c>
      <c r="O15" s="102">
        <f>P15</f>
        <v>4000</v>
      </c>
      <c r="P15" s="95">
        <v>4000</v>
      </c>
      <c r="Q15" s="96">
        <v>2050</v>
      </c>
      <c r="R15" s="96"/>
      <c r="S15" s="97">
        <v>1850</v>
      </c>
      <c r="T15" s="94">
        <v>4000</v>
      </c>
      <c r="U15" s="95">
        <v>4000</v>
      </c>
      <c r="V15" s="96">
        <v>2050</v>
      </c>
      <c r="W15" s="96"/>
      <c r="X15" s="97">
        <v>1850</v>
      </c>
      <c r="Y15" s="98">
        <v>3550</v>
      </c>
      <c r="Z15" s="99">
        <v>3550</v>
      </c>
      <c r="AA15" s="100">
        <v>1850</v>
      </c>
      <c r="AB15" s="100"/>
      <c r="AC15" s="101">
        <v>1650</v>
      </c>
    </row>
    <row r="16" spans="1:31" s="71" customFormat="1" ht="33.75" customHeight="1" x14ac:dyDescent="0.25">
      <c r="A16" s="173"/>
      <c r="B16" s="24" t="s">
        <v>10</v>
      </c>
      <c r="C16" s="21" t="s">
        <v>17</v>
      </c>
      <c r="D16" s="70" t="s">
        <v>44</v>
      </c>
      <c r="E16" s="75">
        <v>4140</v>
      </c>
      <c r="F16" s="76">
        <v>2800</v>
      </c>
      <c r="G16" s="77">
        <v>1800</v>
      </c>
      <c r="H16" s="77">
        <v>2520</v>
      </c>
      <c r="I16" s="78">
        <v>1600</v>
      </c>
      <c r="J16" s="88">
        <v>4190</v>
      </c>
      <c r="K16" s="80">
        <v>2850</v>
      </c>
      <c r="L16" s="83">
        <v>1850</v>
      </c>
      <c r="M16" s="83">
        <f>K16*0.9</f>
        <v>2565</v>
      </c>
      <c r="N16" s="85">
        <v>1650</v>
      </c>
      <c r="O16" s="94">
        <v>4600</v>
      </c>
      <c r="P16" s="95">
        <v>3200</v>
      </c>
      <c r="Q16" s="96">
        <v>2050</v>
      </c>
      <c r="R16" s="96">
        <f t="shared" si="1"/>
        <v>2880</v>
      </c>
      <c r="S16" s="97">
        <v>1850</v>
      </c>
      <c r="T16" s="94">
        <v>4600</v>
      </c>
      <c r="U16" s="95">
        <v>3200</v>
      </c>
      <c r="V16" s="96">
        <v>2050</v>
      </c>
      <c r="W16" s="96">
        <v>2880</v>
      </c>
      <c r="X16" s="97">
        <v>1850</v>
      </c>
      <c r="Y16" s="98">
        <v>4190</v>
      </c>
      <c r="Z16" s="99">
        <v>2850</v>
      </c>
      <c r="AA16" s="100">
        <v>1850</v>
      </c>
      <c r="AB16" s="100">
        <v>2565</v>
      </c>
      <c r="AC16" s="101">
        <v>1650</v>
      </c>
      <c r="AE16" s="71">
        <f>869420-(869420*10%)</f>
        <v>782478</v>
      </c>
    </row>
    <row r="17" spans="1:31" s="71" customFormat="1" ht="33.75" customHeight="1" x14ac:dyDescent="0.25">
      <c r="A17" s="173"/>
      <c r="B17" s="24" t="s">
        <v>11</v>
      </c>
      <c r="C17" s="21" t="s">
        <v>17</v>
      </c>
      <c r="D17" s="70" t="s">
        <v>44</v>
      </c>
      <c r="E17" s="75">
        <v>3850</v>
      </c>
      <c r="F17" s="76">
        <v>2650</v>
      </c>
      <c r="G17" s="77">
        <v>1800</v>
      </c>
      <c r="H17" s="77">
        <v>2385</v>
      </c>
      <c r="I17" s="78">
        <v>1600</v>
      </c>
      <c r="J17" s="88">
        <v>3900</v>
      </c>
      <c r="K17" s="80">
        <v>2700</v>
      </c>
      <c r="L17" s="83">
        <v>1850</v>
      </c>
      <c r="M17" s="83">
        <f t="shared" ref="M17:M20" si="2">K17*0.9</f>
        <v>2430</v>
      </c>
      <c r="N17" s="85">
        <v>1650</v>
      </c>
      <c r="O17" s="94">
        <v>4300</v>
      </c>
      <c r="P17" s="95">
        <v>3000</v>
      </c>
      <c r="Q17" s="96">
        <v>2050</v>
      </c>
      <c r="R17" s="96">
        <f t="shared" si="1"/>
        <v>2700</v>
      </c>
      <c r="S17" s="97">
        <v>1850</v>
      </c>
      <c r="T17" s="94">
        <v>4300</v>
      </c>
      <c r="U17" s="95">
        <v>3000</v>
      </c>
      <c r="V17" s="96">
        <v>2050</v>
      </c>
      <c r="W17" s="96">
        <v>2700</v>
      </c>
      <c r="X17" s="97">
        <v>1850</v>
      </c>
      <c r="Y17" s="98">
        <v>3900</v>
      </c>
      <c r="Z17" s="99">
        <v>2700</v>
      </c>
      <c r="AA17" s="100">
        <v>1850</v>
      </c>
      <c r="AB17" s="100">
        <v>2430</v>
      </c>
      <c r="AC17" s="101">
        <v>1650</v>
      </c>
      <c r="AE17" s="71">
        <f>869420-AE18</f>
        <v>825949</v>
      </c>
    </row>
    <row r="18" spans="1:31" s="71" customFormat="1" ht="33.75" customHeight="1" x14ac:dyDescent="0.25">
      <c r="A18" s="173"/>
      <c r="B18" s="24" t="s">
        <v>12</v>
      </c>
      <c r="C18" s="21" t="s">
        <v>17</v>
      </c>
      <c r="D18" s="70" t="s">
        <v>44</v>
      </c>
      <c r="E18" s="75">
        <v>4140</v>
      </c>
      <c r="F18" s="76">
        <v>2800</v>
      </c>
      <c r="G18" s="77">
        <v>2000</v>
      </c>
      <c r="H18" s="77">
        <v>2520</v>
      </c>
      <c r="I18" s="78">
        <v>1800</v>
      </c>
      <c r="J18" s="88">
        <v>4190</v>
      </c>
      <c r="K18" s="80">
        <v>2850</v>
      </c>
      <c r="L18" s="83">
        <v>2050</v>
      </c>
      <c r="M18" s="83">
        <f t="shared" si="2"/>
        <v>2565</v>
      </c>
      <c r="N18" s="85">
        <v>1850</v>
      </c>
      <c r="O18" s="94">
        <v>4600</v>
      </c>
      <c r="P18" s="95">
        <v>3200</v>
      </c>
      <c r="Q18" s="96">
        <v>2250</v>
      </c>
      <c r="R18" s="96">
        <f t="shared" si="1"/>
        <v>2880</v>
      </c>
      <c r="S18" s="97">
        <v>2050</v>
      </c>
      <c r="T18" s="94">
        <v>4600</v>
      </c>
      <c r="U18" s="95">
        <v>3200</v>
      </c>
      <c r="V18" s="96">
        <v>2250</v>
      </c>
      <c r="W18" s="96">
        <v>2880</v>
      </c>
      <c r="X18" s="97">
        <v>2050</v>
      </c>
      <c r="Y18" s="98">
        <v>4190</v>
      </c>
      <c r="Z18" s="99">
        <v>2850</v>
      </c>
      <c r="AA18" s="100">
        <v>2050</v>
      </c>
      <c r="AB18" s="100">
        <v>2565</v>
      </c>
      <c r="AC18" s="101">
        <v>1850</v>
      </c>
      <c r="AE18" s="71">
        <f>869420*5%</f>
        <v>43471</v>
      </c>
    </row>
    <row r="19" spans="1:31" s="71" customFormat="1" ht="33.75" customHeight="1" x14ac:dyDescent="0.25">
      <c r="A19" s="173"/>
      <c r="B19" s="24" t="s">
        <v>13</v>
      </c>
      <c r="C19" s="21" t="s">
        <v>18</v>
      </c>
      <c r="D19" s="70" t="s">
        <v>45</v>
      </c>
      <c r="E19" s="75">
        <v>3850</v>
      </c>
      <c r="F19" s="76">
        <v>2650</v>
      </c>
      <c r="G19" s="77">
        <v>2000</v>
      </c>
      <c r="H19" s="77">
        <v>2385</v>
      </c>
      <c r="I19" s="78">
        <v>1800</v>
      </c>
      <c r="J19" s="88">
        <v>3900</v>
      </c>
      <c r="K19" s="80">
        <v>2700</v>
      </c>
      <c r="L19" s="83">
        <v>2050</v>
      </c>
      <c r="M19" s="83">
        <f t="shared" si="2"/>
        <v>2430</v>
      </c>
      <c r="N19" s="85">
        <v>1850</v>
      </c>
      <c r="O19" s="94">
        <v>4300</v>
      </c>
      <c r="P19" s="95">
        <v>3000</v>
      </c>
      <c r="Q19" s="96">
        <v>2250</v>
      </c>
      <c r="R19" s="96">
        <f t="shared" si="1"/>
        <v>2700</v>
      </c>
      <c r="S19" s="97">
        <v>2050</v>
      </c>
      <c r="T19" s="94">
        <v>4300</v>
      </c>
      <c r="U19" s="95">
        <v>3000</v>
      </c>
      <c r="V19" s="96">
        <v>2250</v>
      </c>
      <c r="W19" s="96">
        <v>2700</v>
      </c>
      <c r="X19" s="97">
        <v>2050</v>
      </c>
      <c r="Y19" s="98">
        <v>3900</v>
      </c>
      <c r="Z19" s="99">
        <v>2700</v>
      </c>
      <c r="AA19" s="100">
        <v>2050</v>
      </c>
      <c r="AB19" s="100">
        <v>2430</v>
      </c>
      <c r="AC19" s="101">
        <v>1850</v>
      </c>
    </row>
    <row r="20" spans="1:31" s="71" customFormat="1" ht="33.75" customHeight="1" x14ac:dyDescent="0.25">
      <c r="A20" s="173"/>
      <c r="B20" s="24" t="s">
        <v>14</v>
      </c>
      <c r="C20" s="21" t="s">
        <v>18</v>
      </c>
      <c r="D20" s="70" t="s">
        <v>46</v>
      </c>
      <c r="E20" s="75">
        <v>3100</v>
      </c>
      <c r="F20" s="76">
        <v>2100</v>
      </c>
      <c r="G20" s="77">
        <v>1800</v>
      </c>
      <c r="H20" s="77">
        <v>1890</v>
      </c>
      <c r="I20" s="78">
        <v>1600</v>
      </c>
      <c r="J20" s="88">
        <v>3150</v>
      </c>
      <c r="K20" s="80">
        <v>2150</v>
      </c>
      <c r="L20" s="83">
        <v>1850</v>
      </c>
      <c r="M20" s="83">
        <f t="shared" si="2"/>
        <v>1935</v>
      </c>
      <c r="N20" s="85">
        <v>1650</v>
      </c>
      <c r="O20" s="94">
        <v>3400</v>
      </c>
      <c r="P20" s="95">
        <v>2350</v>
      </c>
      <c r="Q20" s="96">
        <v>2050</v>
      </c>
      <c r="R20" s="96">
        <f t="shared" si="1"/>
        <v>2115</v>
      </c>
      <c r="S20" s="97">
        <v>1850</v>
      </c>
      <c r="T20" s="94">
        <v>3400</v>
      </c>
      <c r="U20" s="95">
        <v>2350</v>
      </c>
      <c r="V20" s="96">
        <v>2050</v>
      </c>
      <c r="W20" s="96">
        <v>2115</v>
      </c>
      <c r="X20" s="97">
        <v>1850</v>
      </c>
      <c r="Y20" s="98">
        <v>3150</v>
      </c>
      <c r="Z20" s="99">
        <v>2150</v>
      </c>
      <c r="AA20" s="100">
        <v>1850</v>
      </c>
      <c r="AB20" s="100">
        <v>1935</v>
      </c>
      <c r="AC20" s="101">
        <v>1650</v>
      </c>
      <c r="AE20" s="91"/>
    </row>
    <row r="21" spans="1:31" s="71" customFormat="1" ht="33.75" customHeight="1" x14ac:dyDescent="0.25">
      <c r="A21" s="173"/>
      <c r="B21" s="24" t="s">
        <v>15</v>
      </c>
      <c r="C21" s="21" t="s">
        <v>17</v>
      </c>
      <c r="D21" s="70" t="s">
        <v>43</v>
      </c>
      <c r="E21" s="75">
        <v>3500</v>
      </c>
      <c r="F21" s="76">
        <v>3500</v>
      </c>
      <c r="G21" s="77">
        <v>1800</v>
      </c>
      <c r="H21" s="77"/>
      <c r="I21" s="78">
        <v>1600</v>
      </c>
      <c r="J21" s="87">
        <f>K21</f>
        <v>3550</v>
      </c>
      <c r="K21" s="80">
        <v>3550</v>
      </c>
      <c r="L21" s="83">
        <v>1850</v>
      </c>
      <c r="M21" s="83"/>
      <c r="N21" s="85">
        <v>1650</v>
      </c>
      <c r="O21" s="102">
        <f>P21</f>
        <v>4000</v>
      </c>
      <c r="P21" s="95">
        <v>4000</v>
      </c>
      <c r="Q21" s="96">
        <v>2050</v>
      </c>
      <c r="R21" s="96"/>
      <c r="S21" s="97">
        <v>1850</v>
      </c>
      <c r="T21" s="94">
        <v>4000</v>
      </c>
      <c r="U21" s="95">
        <v>4000</v>
      </c>
      <c r="V21" s="96">
        <v>2050</v>
      </c>
      <c r="W21" s="96"/>
      <c r="X21" s="97">
        <v>1850</v>
      </c>
      <c r="Y21" s="98">
        <v>3550</v>
      </c>
      <c r="Z21" s="99">
        <v>3550</v>
      </c>
      <c r="AA21" s="100">
        <v>1850</v>
      </c>
      <c r="AB21" s="100"/>
      <c r="AC21" s="101">
        <v>1650</v>
      </c>
    </row>
    <row r="22" spans="1:31" s="71" customFormat="1" ht="21" customHeight="1" x14ac:dyDescent="0.25">
      <c r="A22" s="174"/>
      <c r="B22" s="24" t="s">
        <v>14</v>
      </c>
      <c r="C22" s="21" t="s">
        <v>18</v>
      </c>
      <c r="D22" s="70" t="s">
        <v>46</v>
      </c>
      <c r="E22" s="75">
        <v>3100</v>
      </c>
      <c r="F22" s="76">
        <v>2100</v>
      </c>
      <c r="G22" s="77">
        <v>1800</v>
      </c>
      <c r="H22" s="77">
        <v>1890</v>
      </c>
      <c r="I22" s="78">
        <v>1600</v>
      </c>
      <c r="J22" s="88">
        <v>3150</v>
      </c>
      <c r="K22" s="80">
        <v>2150</v>
      </c>
      <c r="L22" s="83">
        <v>1850</v>
      </c>
      <c r="M22" s="83">
        <f t="shared" si="0"/>
        <v>1935</v>
      </c>
      <c r="N22" s="85">
        <v>1650</v>
      </c>
      <c r="O22" s="94">
        <v>3400</v>
      </c>
      <c r="P22" s="95">
        <v>2350</v>
      </c>
      <c r="Q22" s="96">
        <v>2050</v>
      </c>
      <c r="R22" s="96">
        <f t="shared" si="1"/>
        <v>2115</v>
      </c>
      <c r="S22" s="97">
        <v>1850</v>
      </c>
      <c r="T22" s="94">
        <v>3400</v>
      </c>
      <c r="U22" s="95">
        <v>2350</v>
      </c>
      <c r="V22" s="96">
        <v>2050</v>
      </c>
      <c r="W22" s="96">
        <v>2115</v>
      </c>
      <c r="X22" s="97">
        <v>1850</v>
      </c>
      <c r="Y22" s="98">
        <v>3150</v>
      </c>
      <c r="Z22" s="99">
        <v>2150</v>
      </c>
      <c r="AA22" s="100">
        <v>1850</v>
      </c>
      <c r="AB22" s="100">
        <v>1935</v>
      </c>
      <c r="AC22" s="101">
        <v>1650</v>
      </c>
    </row>
    <row r="23" spans="1:31" s="20" customFormat="1" ht="31.5" customHeight="1" x14ac:dyDescent="0.25">
      <c r="A23" s="27"/>
      <c r="B23" s="28"/>
      <c r="C23" s="29"/>
      <c r="D23" s="28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31" s="20" customFormat="1" ht="31.5" customHeight="1" x14ac:dyDescent="0.25">
      <c r="A24" s="175" t="s">
        <v>47</v>
      </c>
      <c r="B24" s="31" t="s">
        <v>5</v>
      </c>
      <c r="C24" s="15" t="s">
        <v>4</v>
      </c>
      <c r="D24" s="14" t="s">
        <v>4</v>
      </c>
      <c r="E24" s="79">
        <f t="shared" ref="E24:AC24" si="3">E12*0.8</f>
        <v>6160</v>
      </c>
      <c r="F24" s="79">
        <f t="shared" si="3"/>
        <v>3600</v>
      </c>
      <c r="G24" s="79">
        <f t="shared" si="3"/>
        <v>2160</v>
      </c>
      <c r="H24" s="79">
        <f t="shared" si="3"/>
        <v>3240</v>
      </c>
      <c r="I24" s="79">
        <f t="shared" si="3"/>
        <v>1880</v>
      </c>
      <c r="J24" s="38">
        <f t="shared" si="3"/>
        <v>6240</v>
      </c>
      <c r="K24" s="38">
        <f t="shared" si="3"/>
        <v>3680</v>
      </c>
      <c r="L24" s="38">
        <f t="shared" si="3"/>
        <v>2240</v>
      </c>
      <c r="M24" s="38">
        <f t="shared" si="3"/>
        <v>3312</v>
      </c>
      <c r="N24" s="38">
        <f t="shared" si="3"/>
        <v>1960</v>
      </c>
      <c r="O24" s="38">
        <f t="shared" si="3"/>
        <v>7040</v>
      </c>
      <c r="P24" s="38">
        <f t="shared" si="3"/>
        <v>4080</v>
      </c>
      <c r="Q24" s="38">
        <f t="shared" si="3"/>
        <v>2480</v>
      </c>
      <c r="R24" s="38">
        <f t="shared" si="3"/>
        <v>3672</v>
      </c>
      <c r="S24" s="38">
        <f t="shared" si="3"/>
        <v>2160</v>
      </c>
      <c r="T24" s="38">
        <f t="shared" si="3"/>
        <v>7040</v>
      </c>
      <c r="U24" s="38">
        <f t="shared" si="3"/>
        <v>4080</v>
      </c>
      <c r="V24" s="38">
        <f t="shared" si="3"/>
        <v>2480</v>
      </c>
      <c r="W24" s="38">
        <f t="shared" si="3"/>
        <v>3672</v>
      </c>
      <c r="X24" s="38">
        <f t="shared" si="3"/>
        <v>2160</v>
      </c>
      <c r="Y24" s="38">
        <f t="shared" si="3"/>
        <v>6240</v>
      </c>
      <c r="Z24" s="38">
        <f t="shared" si="3"/>
        <v>3680</v>
      </c>
      <c r="AA24" s="38">
        <f t="shared" si="3"/>
        <v>2240</v>
      </c>
      <c r="AB24" s="38">
        <f t="shared" si="3"/>
        <v>3312</v>
      </c>
      <c r="AC24" s="38">
        <f t="shared" si="3"/>
        <v>1960</v>
      </c>
    </row>
    <row r="25" spans="1:31" s="20" customFormat="1" ht="31.5" customHeight="1" x14ac:dyDescent="0.25">
      <c r="A25" s="176"/>
      <c r="B25" s="31" t="s">
        <v>7</v>
      </c>
      <c r="C25" s="15" t="s">
        <v>6</v>
      </c>
      <c r="D25" s="14" t="s">
        <v>39</v>
      </c>
      <c r="E25" s="79">
        <f t="shared" ref="E25:AC25" si="4">E13*0.8</f>
        <v>4840</v>
      </c>
      <c r="F25" s="79">
        <f t="shared" si="4"/>
        <v>2920</v>
      </c>
      <c r="G25" s="79">
        <f t="shared" si="4"/>
        <v>1800</v>
      </c>
      <c r="H25" s="79">
        <f t="shared" si="4"/>
        <v>2628</v>
      </c>
      <c r="I25" s="79">
        <f t="shared" si="4"/>
        <v>1520</v>
      </c>
      <c r="J25" s="38">
        <f t="shared" si="4"/>
        <v>4880</v>
      </c>
      <c r="K25" s="38">
        <f t="shared" si="4"/>
        <v>2960</v>
      </c>
      <c r="L25" s="38">
        <f t="shared" si="4"/>
        <v>1840</v>
      </c>
      <c r="M25" s="38">
        <f t="shared" si="4"/>
        <v>2664</v>
      </c>
      <c r="N25" s="38">
        <f t="shared" si="4"/>
        <v>1560</v>
      </c>
      <c r="O25" s="38">
        <f t="shared" si="4"/>
        <v>5320</v>
      </c>
      <c r="P25" s="38">
        <f t="shared" si="4"/>
        <v>3320</v>
      </c>
      <c r="Q25" s="38">
        <f t="shared" si="4"/>
        <v>2040</v>
      </c>
      <c r="R25" s="38">
        <f t="shared" si="4"/>
        <v>2988</v>
      </c>
      <c r="S25" s="38">
        <f t="shared" si="4"/>
        <v>1720</v>
      </c>
      <c r="T25" s="38">
        <f t="shared" si="4"/>
        <v>5320</v>
      </c>
      <c r="U25" s="38">
        <f t="shared" si="4"/>
        <v>3320</v>
      </c>
      <c r="V25" s="38">
        <f t="shared" si="4"/>
        <v>2040</v>
      </c>
      <c r="W25" s="38">
        <f t="shared" si="4"/>
        <v>2988</v>
      </c>
      <c r="X25" s="38">
        <f t="shared" si="4"/>
        <v>1720</v>
      </c>
      <c r="Y25" s="38">
        <f t="shared" si="4"/>
        <v>4880</v>
      </c>
      <c r="Z25" s="38">
        <f t="shared" si="4"/>
        <v>2960</v>
      </c>
      <c r="AA25" s="38">
        <f t="shared" si="4"/>
        <v>1840</v>
      </c>
      <c r="AB25" s="38">
        <f t="shared" si="4"/>
        <v>2664</v>
      </c>
      <c r="AC25" s="38">
        <f t="shared" si="4"/>
        <v>1560</v>
      </c>
    </row>
    <row r="26" spans="1:31" s="20" customFormat="1" ht="31.5" customHeight="1" x14ac:dyDescent="0.25">
      <c r="A26" s="176"/>
      <c r="B26" s="31" t="s">
        <v>40</v>
      </c>
      <c r="C26" s="15" t="s">
        <v>6</v>
      </c>
      <c r="D26" s="14" t="s">
        <v>39</v>
      </c>
      <c r="E26" s="79">
        <f t="shared" ref="E26:AC26" si="5">E14*0.8</f>
        <v>4840</v>
      </c>
      <c r="F26" s="79">
        <f t="shared" si="5"/>
        <v>2920</v>
      </c>
      <c r="G26" s="79">
        <f t="shared" si="5"/>
        <v>1800</v>
      </c>
      <c r="H26" s="79">
        <f t="shared" si="5"/>
        <v>2628</v>
      </c>
      <c r="I26" s="79">
        <f t="shared" si="5"/>
        <v>1520</v>
      </c>
      <c r="J26" s="38">
        <f t="shared" si="5"/>
        <v>4880</v>
      </c>
      <c r="K26" s="38">
        <f t="shared" si="5"/>
        <v>2960</v>
      </c>
      <c r="L26" s="38">
        <f t="shared" si="5"/>
        <v>1840</v>
      </c>
      <c r="M26" s="38">
        <f t="shared" si="5"/>
        <v>2664</v>
      </c>
      <c r="N26" s="38">
        <f t="shared" si="5"/>
        <v>1560</v>
      </c>
      <c r="O26" s="38">
        <f t="shared" si="5"/>
        <v>5320</v>
      </c>
      <c r="P26" s="38">
        <f t="shared" si="5"/>
        <v>3320</v>
      </c>
      <c r="Q26" s="38">
        <f t="shared" si="5"/>
        <v>2040</v>
      </c>
      <c r="R26" s="38">
        <f t="shared" si="5"/>
        <v>2988</v>
      </c>
      <c r="S26" s="38">
        <f t="shared" si="5"/>
        <v>1720</v>
      </c>
      <c r="T26" s="38">
        <f t="shared" si="5"/>
        <v>5320</v>
      </c>
      <c r="U26" s="38">
        <f t="shared" si="5"/>
        <v>3320</v>
      </c>
      <c r="V26" s="38">
        <f t="shared" si="5"/>
        <v>2040</v>
      </c>
      <c r="W26" s="38">
        <f t="shared" si="5"/>
        <v>2988</v>
      </c>
      <c r="X26" s="38">
        <f t="shared" si="5"/>
        <v>1720</v>
      </c>
      <c r="Y26" s="38">
        <f t="shared" si="5"/>
        <v>4880</v>
      </c>
      <c r="Z26" s="38">
        <f t="shared" si="5"/>
        <v>2960</v>
      </c>
      <c r="AA26" s="38">
        <f t="shared" si="5"/>
        <v>1840</v>
      </c>
      <c r="AB26" s="38">
        <f t="shared" si="5"/>
        <v>2664</v>
      </c>
      <c r="AC26" s="38">
        <f t="shared" si="5"/>
        <v>1560</v>
      </c>
    </row>
    <row r="27" spans="1:31" s="20" customFormat="1" ht="31.5" customHeight="1" x14ac:dyDescent="0.25">
      <c r="A27" s="176"/>
      <c r="B27" s="31" t="s">
        <v>9</v>
      </c>
      <c r="C27" s="15" t="s">
        <v>17</v>
      </c>
      <c r="D27" s="22" t="s">
        <v>43</v>
      </c>
      <c r="E27" s="79">
        <f t="shared" ref="E27:J34" si="6">E15*0.8</f>
        <v>2800</v>
      </c>
      <c r="F27" s="79">
        <f t="shared" ref="F27:I34" si="7">F15*0.8</f>
        <v>2800</v>
      </c>
      <c r="G27" s="79">
        <f t="shared" si="7"/>
        <v>1440</v>
      </c>
      <c r="H27" s="79">
        <f t="shared" si="7"/>
        <v>0</v>
      </c>
      <c r="I27" s="79">
        <f t="shared" si="7"/>
        <v>1280</v>
      </c>
      <c r="J27" s="38">
        <f t="shared" si="6"/>
        <v>2840</v>
      </c>
      <c r="K27" s="38">
        <f t="shared" ref="K27:AC34" si="8">K15*0.8</f>
        <v>2840</v>
      </c>
      <c r="L27" s="38">
        <f t="shared" si="8"/>
        <v>1480</v>
      </c>
      <c r="M27" s="38">
        <f t="shared" si="8"/>
        <v>0</v>
      </c>
      <c r="N27" s="38">
        <f t="shared" si="8"/>
        <v>1320</v>
      </c>
      <c r="O27" s="38">
        <f t="shared" si="8"/>
        <v>3200</v>
      </c>
      <c r="P27" s="38">
        <f t="shared" si="8"/>
        <v>3200</v>
      </c>
      <c r="Q27" s="38">
        <f t="shared" si="8"/>
        <v>1640</v>
      </c>
      <c r="R27" s="38">
        <f t="shared" si="8"/>
        <v>0</v>
      </c>
      <c r="S27" s="38">
        <f t="shared" si="8"/>
        <v>1480</v>
      </c>
      <c r="T27" s="38">
        <f t="shared" si="8"/>
        <v>3200</v>
      </c>
      <c r="U27" s="38">
        <f t="shared" si="8"/>
        <v>3200</v>
      </c>
      <c r="V27" s="38">
        <f t="shared" si="8"/>
        <v>1640</v>
      </c>
      <c r="W27" s="38">
        <f t="shared" si="8"/>
        <v>0</v>
      </c>
      <c r="X27" s="38">
        <f t="shared" si="8"/>
        <v>1480</v>
      </c>
      <c r="Y27" s="38">
        <f t="shared" si="8"/>
        <v>2840</v>
      </c>
      <c r="Z27" s="38">
        <f t="shared" si="8"/>
        <v>2840</v>
      </c>
      <c r="AA27" s="38">
        <f t="shared" si="8"/>
        <v>1480</v>
      </c>
      <c r="AB27" s="38">
        <f t="shared" si="8"/>
        <v>0</v>
      </c>
      <c r="AC27" s="38">
        <f t="shared" si="8"/>
        <v>1320</v>
      </c>
    </row>
    <row r="28" spans="1:31" s="20" customFormat="1" ht="31.5" customHeight="1" x14ac:dyDescent="0.25">
      <c r="A28" s="176"/>
      <c r="B28" s="31" t="s">
        <v>10</v>
      </c>
      <c r="C28" s="15" t="s">
        <v>17</v>
      </c>
      <c r="D28" s="22" t="s">
        <v>44</v>
      </c>
      <c r="E28" s="79">
        <f t="shared" si="6"/>
        <v>3312</v>
      </c>
      <c r="F28" s="79">
        <f t="shared" si="7"/>
        <v>2240</v>
      </c>
      <c r="G28" s="79">
        <f t="shared" si="7"/>
        <v>1440</v>
      </c>
      <c r="H28" s="79">
        <f t="shared" si="7"/>
        <v>2016</v>
      </c>
      <c r="I28" s="79">
        <f t="shared" si="7"/>
        <v>1280</v>
      </c>
      <c r="J28" s="38">
        <f t="shared" si="6"/>
        <v>3352</v>
      </c>
      <c r="K28" s="38">
        <f t="shared" si="8"/>
        <v>2280</v>
      </c>
      <c r="L28" s="38">
        <f t="shared" si="8"/>
        <v>1480</v>
      </c>
      <c r="M28" s="38">
        <f t="shared" si="8"/>
        <v>2052</v>
      </c>
      <c r="N28" s="38">
        <f t="shared" si="8"/>
        <v>1320</v>
      </c>
      <c r="O28" s="38">
        <f t="shared" si="8"/>
        <v>3680</v>
      </c>
      <c r="P28" s="38">
        <f t="shared" si="8"/>
        <v>2560</v>
      </c>
      <c r="Q28" s="38">
        <f t="shared" si="8"/>
        <v>1640</v>
      </c>
      <c r="R28" s="38">
        <f t="shared" si="8"/>
        <v>2304</v>
      </c>
      <c r="S28" s="38">
        <f t="shared" si="8"/>
        <v>1480</v>
      </c>
      <c r="T28" s="38">
        <f t="shared" si="8"/>
        <v>3680</v>
      </c>
      <c r="U28" s="38">
        <f t="shared" si="8"/>
        <v>2560</v>
      </c>
      <c r="V28" s="38">
        <f t="shared" si="8"/>
        <v>1640</v>
      </c>
      <c r="W28" s="38">
        <f t="shared" si="8"/>
        <v>2304</v>
      </c>
      <c r="X28" s="38">
        <f t="shared" si="8"/>
        <v>1480</v>
      </c>
      <c r="Y28" s="38">
        <f t="shared" si="8"/>
        <v>3352</v>
      </c>
      <c r="Z28" s="38">
        <f t="shared" si="8"/>
        <v>2280</v>
      </c>
      <c r="AA28" s="38">
        <f t="shared" si="8"/>
        <v>1480</v>
      </c>
      <c r="AB28" s="38">
        <f t="shared" si="8"/>
        <v>2052</v>
      </c>
      <c r="AC28" s="38">
        <f t="shared" si="8"/>
        <v>1320</v>
      </c>
    </row>
    <row r="29" spans="1:31" s="20" customFormat="1" ht="31.5" customHeight="1" x14ac:dyDescent="0.25">
      <c r="A29" s="176"/>
      <c r="B29" s="31" t="s">
        <v>11</v>
      </c>
      <c r="C29" s="15" t="s">
        <v>17</v>
      </c>
      <c r="D29" s="22" t="s">
        <v>44</v>
      </c>
      <c r="E29" s="79">
        <f t="shared" si="6"/>
        <v>3080</v>
      </c>
      <c r="F29" s="79">
        <f t="shared" si="7"/>
        <v>2120</v>
      </c>
      <c r="G29" s="79">
        <f t="shared" si="7"/>
        <v>1440</v>
      </c>
      <c r="H29" s="79">
        <f t="shared" si="7"/>
        <v>1908</v>
      </c>
      <c r="I29" s="79">
        <f t="shared" si="7"/>
        <v>1280</v>
      </c>
      <c r="J29" s="38">
        <f t="shared" si="6"/>
        <v>3120</v>
      </c>
      <c r="K29" s="38">
        <f t="shared" si="8"/>
        <v>2160</v>
      </c>
      <c r="L29" s="38">
        <f t="shared" si="8"/>
        <v>1480</v>
      </c>
      <c r="M29" s="38">
        <f t="shared" si="8"/>
        <v>1944</v>
      </c>
      <c r="N29" s="38">
        <f t="shared" si="8"/>
        <v>1320</v>
      </c>
      <c r="O29" s="38">
        <f t="shared" si="8"/>
        <v>3440</v>
      </c>
      <c r="P29" s="38">
        <f t="shared" si="8"/>
        <v>2400</v>
      </c>
      <c r="Q29" s="38">
        <f t="shared" si="8"/>
        <v>1640</v>
      </c>
      <c r="R29" s="38">
        <f t="shared" si="8"/>
        <v>2160</v>
      </c>
      <c r="S29" s="38">
        <f t="shared" si="8"/>
        <v>1480</v>
      </c>
      <c r="T29" s="38">
        <f t="shared" si="8"/>
        <v>3440</v>
      </c>
      <c r="U29" s="38">
        <f t="shared" si="8"/>
        <v>2400</v>
      </c>
      <c r="V29" s="38">
        <f t="shared" si="8"/>
        <v>1640</v>
      </c>
      <c r="W29" s="38">
        <f t="shared" si="8"/>
        <v>2160</v>
      </c>
      <c r="X29" s="38">
        <f t="shared" si="8"/>
        <v>1480</v>
      </c>
      <c r="Y29" s="38">
        <f t="shared" si="8"/>
        <v>3120</v>
      </c>
      <c r="Z29" s="38">
        <f t="shared" si="8"/>
        <v>2160</v>
      </c>
      <c r="AA29" s="38">
        <f t="shared" si="8"/>
        <v>1480</v>
      </c>
      <c r="AB29" s="38">
        <f t="shared" si="8"/>
        <v>1944</v>
      </c>
      <c r="AC29" s="38">
        <f t="shared" si="8"/>
        <v>1320</v>
      </c>
    </row>
    <row r="30" spans="1:31" s="20" customFormat="1" ht="31.5" customHeight="1" x14ac:dyDescent="0.25">
      <c r="A30" s="176"/>
      <c r="B30" s="31" t="s">
        <v>12</v>
      </c>
      <c r="C30" s="25" t="s">
        <v>17</v>
      </c>
      <c r="D30" s="26" t="s">
        <v>44</v>
      </c>
      <c r="E30" s="79">
        <f t="shared" si="6"/>
        <v>3312</v>
      </c>
      <c r="F30" s="79">
        <f t="shared" si="7"/>
        <v>2240</v>
      </c>
      <c r="G30" s="79">
        <f t="shared" si="7"/>
        <v>1600</v>
      </c>
      <c r="H30" s="79">
        <f t="shared" si="7"/>
        <v>2016</v>
      </c>
      <c r="I30" s="79">
        <f t="shared" si="7"/>
        <v>1440</v>
      </c>
      <c r="J30" s="38">
        <f t="shared" si="6"/>
        <v>3352</v>
      </c>
      <c r="K30" s="38">
        <f t="shared" si="8"/>
        <v>2280</v>
      </c>
      <c r="L30" s="38">
        <f t="shared" si="8"/>
        <v>1640</v>
      </c>
      <c r="M30" s="38">
        <f t="shared" si="8"/>
        <v>2052</v>
      </c>
      <c r="N30" s="38">
        <f t="shared" si="8"/>
        <v>1480</v>
      </c>
      <c r="O30" s="38">
        <f t="shared" si="8"/>
        <v>3680</v>
      </c>
      <c r="P30" s="38">
        <f t="shared" si="8"/>
        <v>2560</v>
      </c>
      <c r="Q30" s="38">
        <f t="shared" si="8"/>
        <v>1800</v>
      </c>
      <c r="R30" s="38">
        <f t="shared" si="8"/>
        <v>2304</v>
      </c>
      <c r="S30" s="38">
        <f t="shared" si="8"/>
        <v>1640</v>
      </c>
      <c r="T30" s="38">
        <f t="shared" si="8"/>
        <v>3680</v>
      </c>
      <c r="U30" s="38">
        <f t="shared" si="8"/>
        <v>2560</v>
      </c>
      <c r="V30" s="38">
        <f t="shared" si="8"/>
        <v>1800</v>
      </c>
      <c r="W30" s="38">
        <f t="shared" si="8"/>
        <v>2304</v>
      </c>
      <c r="X30" s="38">
        <f t="shared" si="8"/>
        <v>1640</v>
      </c>
      <c r="Y30" s="38">
        <f t="shared" si="8"/>
        <v>3352</v>
      </c>
      <c r="Z30" s="38">
        <f t="shared" si="8"/>
        <v>2280</v>
      </c>
      <c r="AA30" s="38">
        <f t="shared" si="8"/>
        <v>1640</v>
      </c>
      <c r="AB30" s="38">
        <f t="shared" si="8"/>
        <v>2052</v>
      </c>
      <c r="AC30" s="38">
        <f t="shared" si="8"/>
        <v>1480</v>
      </c>
    </row>
    <row r="31" spans="1:31" s="20" customFormat="1" ht="15.75" x14ac:dyDescent="0.25">
      <c r="A31" s="176"/>
      <c r="B31" s="33" t="s">
        <v>13</v>
      </c>
      <c r="C31" s="25" t="s">
        <v>18</v>
      </c>
      <c r="D31" s="26" t="s">
        <v>45</v>
      </c>
      <c r="E31" s="79">
        <f t="shared" si="6"/>
        <v>3080</v>
      </c>
      <c r="F31" s="79">
        <f t="shared" si="7"/>
        <v>2120</v>
      </c>
      <c r="G31" s="79">
        <f t="shared" si="7"/>
        <v>1600</v>
      </c>
      <c r="H31" s="79">
        <f t="shared" si="7"/>
        <v>1908</v>
      </c>
      <c r="I31" s="79">
        <f t="shared" si="7"/>
        <v>1440</v>
      </c>
      <c r="J31" s="38">
        <f t="shared" si="6"/>
        <v>3120</v>
      </c>
      <c r="K31" s="38">
        <f t="shared" si="8"/>
        <v>2160</v>
      </c>
      <c r="L31" s="38">
        <f t="shared" si="8"/>
        <v>1640</v>
      </c>
      <c r="M31" s="38">
        <f t="shared" si="8"/>
        <v>1944</v>
      </c>
      <c r="N31" s="38">
        <f t="shared" si="8"/>
        <v>1480</v>
      </c>
      <c r="O31" s="38">
        <f t="shared" si="8"/>
        <v>3440</v>
      </c>
      <c r="P31" s="38">
        <f t="shared" si="8"/>
        <v>2400</v>
      </c>
      <c r="Q31" s="38">
        <f t="shared" si="8"/>
        <v>1800</v>
      </c>
      <c r="R31" s="38">
        <f t="shared" si="8"/>
        <v>2160</v>
      </c>
      <c r="S31" s="38">
        <f t="shared" si="8"/>
        <v>1640</v>
      </c>
      <c r="T31" s="38">
        <f t="shared" si="8"/>
        <v>3440</v>
      </c>
      <c r="U31" s="38">
        <f t="shared" si="8"/>
        <v>2400</v>
      </c>
      <c r="V31" s="38">
        <f t="shared" si="8"/>
        <v>1800</v>
      </c>
      <c r="W31" s="38">
        <f t="shared" si="8"/>
        <v>2160</v>
      </c>
      <c r="X31" s="38">
        <f t="shared" si="8"/>
        <v>1640</v>
      </c>
      <c r="Y31" s="38">
        <f t="shared" si="8"/>
        <v>3120</v>
      </c>
      <c r="Z31" s="38">
        <f t="shared" si="8"/>
        <v>2160</v>
      </c>
      <c r="AA31" s="38">
        <f t="shared" si="8"/>
        <v>1640</v>
      </c>
      <c r="AB31" s="38">
        <f t="shared" si="8"/>
        <v>1944</v>
      </c>
      <c r="AC31" s="38">
        <f t="shared" si="8"/>
        <v>1480</v>
      </c>
    </row>
    <row r="32" spans="1:31" s="20" customFormat="1" ht="15.75" x14ac:dyDescent="0.25">
      <c r="A32" s="176"/>
      <c r="B32" s="31" t="s">
        <v>14</v>
      </c>
      <c r="C32" s="21" t="s">
        <v>18</v>
      </c>
      <c r="D32" s="22" t="s">
        <v>46</v>
      </c>
      <c r="E32" s="79">
        <f t="shared" si="6"/>
        <v>2480</v>
      </c>
      <c r="F32" s="79">
        <f t="shared" si="7"/>
        <v>1680</v>
      </c>
      <c r="G32" s="79">
        <f t="shared" si="7"/>
        <v>1440</v>
      </c>
      <c r="H32" s="79">
        <f t="shared" si="7"/>
        <v>1512</v>
      </c>
      <c r="I32" s="79">
        <f t="shared" si="7"/>
        <v>1280</v>
      </c>
      <c r="J32" s="38">
        <f t="shared" si="6"/>
        <v>2520</v>
      </c>
      <c r="K32" s="38">
        <f t="shared" si="8"/>
        <v>1720</v>
      </c>
      <c r="L32" s="38">
        <f t="shared" si="8"/>
        <v>1480</v>
      </c>
      <c r="M32" s="38">
        <f t="shared" si="8"/>
        <v>1548</v>
      </c>
      <c r="N32" s="38">
        <f t="shared" si="8"/>
        <v>1320</v>
      </c>
      <c r="O32" s="38">
        <f t="shared" si="8"/>
        <v>2720</v>
      </c>
      <c r="P32" s="38">
        <f t="shared" si="8"/>
        <v>1880</v>
      </c>
      <c r="Q32" s="38">
        <f t="shared" si="8"/>
        <v>1640</v>
      </c>
      <c r="R32" s="38">
        <f t="shared" si="8"/>
        <v>1692</v>
      </c>
      <c r="S32" s="38">
        <f t="shared" si="8"/>
        <v>1480</v>
      </c>
      <c r="T32" s="38">
        <f t="shared" si="8"/>
        <v>2720</v>
      </c>
      <c r="U32" s="38">
        <f t="shared" si="8"/>
        <v>1880</v>
      </c>
      <c r="V32" s="38">
        <f t="shared" si="8"/>
        <v>1640</v>
      </c>
      <c r="W32" s="38">
        <f t="shared" si="8"/>
        <v>1692</v>
      </c>
      <c r="X32" s="38">
        <f t="shared" si="8"/>
        <v>1480</v>
      </c>
      <c r="Y32" s="38">
        <f t="shared" si="8"/>
        <v>2520</v>
      </c>
      <c r="Z32" s="38">
        <f t="shared" si="8"/>
        <v>1720</v>
      </c>
      <c r="AA32" s="38">
        <f t="shared" si="8"/>
        <v>1480</v>
      </c>
      <c r="AB32" s="38">
        <f t="shared" si="8"/>
        <v>1548</v>
      </c>
      <c r="AC32" s="38">
        <f t="shared" si="8"/>
        <v>1320</v>
      </c>
    </row>
    <row r="33" spans="1:29" s="20" customFormat="1" ht="15.75" x14ac:dyDescent="0.25">
      <c r="A33" s="176"/>
      <c r="B33" s="31" t="s">
        <v>15</v>
      </c>
      <c r="C33" s="15" t="s">
        <v>17</v>
      </c>
      <c r="D33" s="22" t="s">
        <v>43</v>
      </c>
      <c r="E33" s="79">
        <f t="shared" si="6"/>
        <v>2800</v>
      </c>
      <c r="F33" s="79">
        <f t="shared" si="7"/>
        <v>2800</v>
      </c>
      <c r="G33" s="79">
        <f t="shared" si="7"/>
        <v>1440</v>
      </c>
      <c r="H33" s="79">
        <f t="shared" si="7"/>
        <v>0</v>
      </c>
      <c r="I33" s="79">
        <f t="shared" si="7"/>
        <v>1280</v>
      </c>
      <c r="J33" s="38">
        <f t="shared" si="6"/>
        <v>2840</v>
      </c>
      <c r="K33" s="38">
        <f t="shared" si="8"/>
        <v>2840</v>
      </c>
      <c r="L33" s="38">
        <f t="shared" si="8"/>
        <v>1480</v>
      </c>
      <c r="M33" s="38">
        <f t="shared" si="8"/>
        <v>0</v>
      </c>
      <c r="N33" s="38">
        <f t="shared" si="8"/>
        <v>1320</v>
      </c>
      <c r="O33" s="38">
        <f t="shared" si="8"/>
        <v>3200</v>
      </c>
      <c r="P33" s="38">
        <f t="shared" si="8"/>
        <v>3200</v>
      </c>
      <c r="Q33" s="38">
        <f t="shared" si="8"/>
        <v>1640</v>
      </c>
      <c r="R33" s="38">
        <f t="shared" si="8"/>
        <v>0</v>
      </c>
      <c r="S33" s="38">
        <f t="shared" si="8"/>
        <v>1480</v>
      </c>
      <c r="T33" s="38">
        <f t="shared" si="8"/>
        <v>3200</v>
      </c>
      <c r="U33" s="38">
        <f t="shared" si="8"/>
        <v>3200</v>
      </c>
      <c r="V33" s="38">
        <f t="shared" si="8"/>
        <v>1640</v>
      </c>
      <c r="W33" s="38">
        <f t="shared" si="8"/>
        <v>0</v>
      </c>
      <c r="X33" s="38">
        <f t="shared" si="8"/>
        <v>1480</v>
      </c>
      <c r="Y33" s="38">
        <f t="shared" si="8"/>
        <v>2840</v>
      </c>
      <c r="Z33" s="38">
        <f t="shared" si="8"/>
        <v>2840</v>
      </c>
      <c r="AA33" s="38">
        <f t="shared" si="8"/>
        <v>1480</v>
      </c>
      <c r="AB33" s="38">
        <f t="shared" si="8"/>
        <v>0</v>
      </c>
      <c r="AC33" s="38">
        <f t="shared" si="8"/>
        <v>1320</v>
      </c>
    </row>
    <row r="34" spans="1:29" s="20" customFormat="1" ht="15.75" x14ac:dyDescent="0.25">
      <c r="A34" s="34"/>
      <c r="B34" s="31" t="s">
        <v>14</v>
      </c>
      <c r="C34" s="21" t="s">
        <v>18</v>
      </c>
      <c r="D34" s="22" t="s">
        <v>46</v>
      </c>
      <c r="E34" s="79">
        <f t="shared" si="6"/>
        <v>2480</v>
      </c>
      <c r="F34" s="79">
        <f t="shared" si="7"/>
        <v>1680</v>
      </c>
      <c r="G34" s="79">
        <f t="shared" si="7"/>
        <v>1440</v>
      </c>
      <c r="H34" s="79">
        <f t="shared" si="7"/>
        <v>1512</v>
      </c>
      <c r="I34" s="79">
        <f t="shared" si="7"/>
        <v>1280</v>
      </c>
      <c r="J34" s="38">
        <f t="shared" si="6"/>
        <v>2520</v>
      </c>
      <c r="K34" s="38">
        <f t="shared" si="8"/>
        <v>1720</v>
      </c>
      <c r="L34" s="38">
        <f t="shared" si="8"/>
        <v>1480</v>
      </c>
      <c r="M34" s="38">
        <f t="shared" si="8"/>
        <v>1548</v>
      </c>
      <c r="N34" s="38">
        <f t="shared" si="8"/>
        <v>1320</v>
      </c>
      <c r="O34" s="38">
        <f t="shared" si="8"/>
        <v>2720</v>
      </c>
      <c r="P34" s="38">
        <f t="shared" si="8"/>
        <v>1880</v>
      </c>
      <c r="Q34" s="38">
        <f t="shared" si="8"/>
        <v>1640</v>
      </c>
      <c r="R34" s="38">
        <f t="shared" si="8"/>
        <v>1692</v>
      </c>
      <c r="S34" s="38">
        <f t="shared" si="8"/>
        <v>1480</v>
      </c>
      <c r="T34" s="38">
        <f t="shared" si="8"/>
        <v>2720</v>
      </c>
      <c r="U34" s="38">
        <f t="shared" si="8"/>
        <v>1880</v>
      </c>
      <c r="V34" s="38">
        <f t="shared" si="8"/>
        <v>1640</v>
      </c>
      <c r="W34" s="38">
        <f t="shared" si="8"/>
        <v>1692</v>
      </c>
      <c r="X34" s="38">
        <f t="shared" si="8"/>
        <v>1480</v>
      </c>
      <c r="Y34" s="38">
        <f t="shared" si="8"/>
        <v>2520</v>
      </c>
      <c r="Z34" s="38">
        <f t="shared" si="8"/>
        <v>1720</v>
      </c>
      <c r="AA34" s="38">
        <f t="shared" si="8"/>
        <v>1480</v>
      </c>
      <c r="AB34" s="38">
        <f t="shared" si="8"/>
        <v>1548</v>
      </c>
      <c r="AC34" s="38">
        <f t="shared" si="8"/>
        <v>1320</v>
      </c>
    </row>
    <row r="35" spans="1:29" s="20" customFormat="1" x14ac:dyDescent="0.2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</row>
    <row r="36" spans="1:29" s="9" customFormat="1" ht="14.25" x14ac:dyDescent="0.25">
      <c r="A36" s="165" t="s">
        <v>0</v>
      </c>
      <c r="B36" s="167" t="s">
        <v>1</v>
      </c>
      <c r="C36" s="165" t="s">
        <v>28</v>
      </c>
      <c r="D36" s="169" t="s">
        <v>2</v>
      </c>
      <c r="E36" s="189" t="s">
        <v>66</v>
      </c>
      <c r="F36" s="190"/>
      <c r="G36" s="190"/>
      <c r="H36" s="190"/>
      <c r="I36" s="191"/>
      <c r="J36" s="171"/>
      <c r="K36" s="162"/>
      <c r="L36" s="162"/>
      <c r="M36" s="162"/>
      <c r="N36" s="163"/>
      <c r="O36" s="171"/>
      <c r="P36" s="162"/>
      <c r="Q36" s="162"/>
      <c r="R36" s="162"/>
      <c r="S36" s="163"/>
      <c r="T36" s="171"/>
      <c r="U36" s="162"/>
      <c r="V36" s="162"/>
      <c r="W36" s="162"/>
      <c r="X36" s="163"/>
      <c r="Y36" s="171"/>
      <c r="Z36" s="162"/>
      <c r="AA36" s="162"/>
      <c r="AB36" s="162"/>
      <c r="AC36" s="163"/>
    </row>
    <row r="37" spans="1:29" s="13" customFormat="1" ht="52.5" x14ac:dyDescent="0.25">
      <c r="A37" s="166"/>
      <c r="B37" s="168"/>
      <c r="C37" s="166"/>
      <c r="D37" s="170"/>
      <c r="E37" s="72" t="s">
        <v>34</v>
      </c>
      <c r="F37" s="73" t="s">
        <v>35</v>
      </c>
      <c r="G37" s="73" t="s">
        <v>36</v>
      </c>
      <c r="H37" s="73" t="s">
        <v>37</v>
      </c>
      <c r="I37" s="74" t="s">
        <v>38</v>
      </c>
      <c r="J37" s="10"/>
      <c r="K37" s="11"/>
      <c r="L37" s="11"/>
      <c r="M37" s="11"/>
      <c r="N37" s="12"/>
      <c r="O37" s="10"/>
      <c r="P37" s="11"/>
      <c r="Q37" s="11"/>
      <c r="R37" s="11"/>
      <c r="S37" s="12"/>
      <c r="T37" s="10"/>
      <c r="U37" s="11"/>
      <c r="V37" s="11"/>
      <c r="W37" s="11"/>
      <c r="X37" s="12"/>
      <c r="Y37" s="10"/>
      <c r="Z37" s="11"/>
      <c r="AA37" s="11"/>
      <c r="AB37" s="11"/>
      <c r="AC37" s="12"/>
    </row>
    <row r="38" spans="1:29" s="20" customFormat="1" ht="15.75" x14ac:dyDescent="0.25">
      <c r="A38" s="173" t="s">
        <v>57</v>
      </c>
      <c r="B38" s="14" t="s">
        <v>10</v>
      </c>
      <c r="C38" s="15" t="s">
        <v>17</v>
      </c>
      <c r="D38" s="22" t="s">
        <v>44</v>
      </c>
      <c r="E38" s="75">
        <v>3600</v>
      </c>
      <c r="F38" s="76">
        <v>2200</v>
      </c>
      <c r="G38" s="77">
        <v>1600</v>
      </c>
      <c r="H38" s="77">
        <v>2000</v>
      </c>
      <c r="I38" s="78">
        <v>1440</v>
      </c>
      <c r="J38" s="16"/>
      <c r="K38" s="58"/>
      <c r="L38" s="18"/>
      <c r="M38" s="18"/>
      <c r="N38" s="19"/>
      <c r="O38" s="16"/>
      <c r="P38" s="58"/>
      <c r="Q38" s="18"/>
      <c r="R38" s="18"/>
      <c r="S38" s="19"/>
      <c r="T38" s="16"/>
      <c r="U38" s="58"/>
      <c r="V38" s="18"/>
      <c r="W38" s="18"/>
      <c r="X38" s="19"/>
      <c r="Y38" s="16"/>
      <c r="Z38" s="58"/>
      <c r="AA38" s="18"/>
      <c r="AB38" s="18"/>
      <c r="AC38" s="19"/>
    </row>
    <row r="39" spans="1:29" s="20" customFormat="1" ht="15.75" x14ac:dyDescent="0.25">
      <c r="A39" s="173"/>
      <c r="B39" s="14" t="s">
        <v>11</v>
      </c>
      <c r="C39" s="15" t="s">
        <v>17</v>
      </c>
      <c r="D39" s="22" t="s">
        <v>44</v>
      </c>
      <c r="E39" s="75">
        <v>3400</v>
      </c>
      <c r="F39" s="76">
        <v>2100</v>
      </c>
      <c r="G39" s="77">
        <v>1600</v>
      </c>
      <c r="H39" s="77">
        <v>1900</v>
      </c>
      <c r="I39" s="78">
        <v>1440</v>
      </c>
      <c r="J39" s="16"/>
      <c r="K39" s="58"/>
      <c r="L39" s="18"/>
      <c r="M39" s="18"/>
      <c r="N39" s="19"/>
      <c r="O39" s="16"/>
      <c r="P39" s="58"/>
      <c r="Q39" s="18"/>
      <c r="R39" s="18"/>
      <c r="S39" s="19"/>
      <c r="T39" s="16"/>
      <c r="U39" s="58"/>
      <c r="V39" s="18"/>
      <c r="W39" s="18"/>
      <c r="X39" s="19"/>
      <c r="Y39" s="16"/>
      <c r="Z39" s="58"/>
      <c r="AA39" s="18"/>
      <c r="AB39" s="18"/>
      <c r="AC39" s="19"/>
    </row>
    <row r="40" spans="1:29" s="20" customFormat="1" ht="15.75" x14ac:dyDescent="0.25">
      <c r="A40" s="173"/>
      <c r="B40" s="24" t="s">
        <v>12</v>
      </c>
      <c r="C40" s="25" t="s">
        <v>17</v>
      </c>
      <c r="D40" s="26" t="s">
        <v>44</v>
      </c>
      <c r="E40" s="75">
        <f>E38</f>
        <v>3600</v>
      </c>
      <c r="F40" s="76">
        <f>F38</f>
        <v>2200</v>
      </c>
      <c r="G40" s="77">
        <v>1800</v>
      </c>
      <c r="H40" s="77">
        <v>2000</v>
      </c>
      <c r="I40" s="78">
        <v>1620</v>
      </c>
      <c r="J40" s="16"/>
      <c r="K40" s="58"/>
      <c r="L40" s="18"/>
      <c r="M40" s="18"/>
      <c r="N40" s="19"/>
      <c r="O40" s="16"/>
      <c r="P40" s="58"/>
      <c r="Q40" s="18"/>
      <c r="R40" s="18"/>
      <c r="S40" s="19"/>
      <c r="T40" s="16"/>
      <c r="U40" s="58"/>
      <c r="V40" s="18"/>
      <c r="W40" s="18"/>
      <c r="X40" s="19"/>
      <c r="Y40" s="16"/>
      <c r="Z40" s="58"/>
      <c r="AA40" s="18"/>
      <c r="AB40" s="18"/>
      <c r="AC40" s="19"/>
    </row>
    <row r="41" spans="1:29" s="20" customFormat="1" ht="15.75" x14ac:dyDescent="0.25">
      <c r="A41" s="173"/>
      <c r="B41" s="24" t="s">
        <v>13</v>
      </c>
      <c r="C41" s="25" t="s">
        <v>18</v>
      </c>
      <c r="D41" s="26" t="s">
        <v>45</v>
      </c>
      <c r="E41" s="75">
        <f>E39</f>
        <v>3400</v>
      </c>
      <c r="F41" s="76">
        <v>2100</v>
      </c>
      <c r="G41" s="77">
        <v>1800</v>
      </c>
      <c r="H41" s="77">
        <v>1900</v>
      </c>
      <c r="I41" s="78">
        <v>1620</v>
      </c>
      <c r="J41" s="16"/>
      <c r="K41" s="58"/>
      <c r="L41" s="18"/>
      <c r="M41" s="18"/>
      <c r="N41" s="19"/>
      <c r="O41" s="16"/>
      <c r="P41" s="58"/>
      <c r="Q41" s="18"/>
      <c r="R41" s="18"/>
      <c r="S41" s="19"/>
      <c r="T41" s="16"/>
      <c r="U41" s="58"/>
      <c r="V41" s="18"/>
      <c r="W41" s="18"/>
      <c r="X41" s="19"/>
      <c r="Y41" s="16"/>
      <c r="Z41" s="58"/>
      <c r="AA41" s="18"/>
      <c r="AB41" s="18"/>
      <c r="AC41" s="19"/>
    </row>
    <row r="42" spans="1:29" s="20" customFormat="1" x14ac:dyDescent="0.25"/>
    <row r="43" spans="1:29" s="20" customFormat="1" x14ac:dyDescent="0.25"/>
    <row r="44" spans="1:29" s="20" customFormat="1" x14ac:dyDescent="0.25"/>
    <row r="45" spans="1:29" s="36" customFormat="1" ht="18.75" x14ac:dyDescent="0.25">
      <c r="A45" s="35" t="s">
        <v>20</v>
      </c>
      <c r="B45" s="35"/>
      <c r="C45" s="35"/>
      <c r="D45" s="35"/>
      <c r="AB45" s="36" t="s">
        <v>62</v>
      </c>
    </row>
    <row r="46" spans="1:29" s="20" customFormat="1" x14ac:dyDescent="0.25"/>
    <row r="47" spans="1:29" s="20" customFormat="1" x14ac:dyDescent="0.25"/>
    <row r="48" spans="1:29" s="20" customFormat="1" x14ac:dyDescent="0.25"/>
    <row r="49" s="20" customFormat="1" x14ac:dyDescent="0.25"/>
    <row r="50" s="20" customFormat="1" x14ac:dyDescent="0.25"/>
    <row r="51" s="20" customFormat="1" x14ac:dyDescent="0.25"/>
    <row r="52" s="20" customFormat="1" x14ac:dyDescent="0.25"/>
    <row r="53" s="20" customFormat="1" x14ac:dyDescent="0.25"/>
    <row r="54" s="20" customFormat="1" x14ac:dyDescent="0.25"/>
    <row r="55" s="20" customFormat="1" x14ac:dyDescent="0.25"/>
    <row r="56" s="20" customFormat="1" x14ac:dyDescent="0.25"/>
    <row r="57" s="20" customFormat="1" x14ac:dyDescent="0.25"/>
    <row r="58" s="20" customFormat="1" x14ac:dyDescent="0.25"/>
    <row r="59" s="20" customFormat="1" x14ac:dyDescent="0.25"/>
    <row r="60" s="20" customFormat="1" x14ac:dyDescent="0.25"/>
    <row r="61" s="20" customFormat="1" x14ac:dyDescent="0.25"/>
    <row r="62" s="20" customFormat="1" x14ac:dyDescent="0.25"/>
    <row r="63" s="20" customFormat="1" x14ac:dyDescent="0.25"/>
    <row r="64" s="20" customFormat="1" x14ac:dyDescent="0.25"/>
    <row r="65" s="20" customFormat="1" x14ac:dyDescent="0.25"/>
    <row r="66" s="20" customFormat="1" x14ac:dyDescent="0.25"/>
    <row r="67" s="20" customFormat="1" x14ac:dyDescent="0.25"/>
    <row r="68" s="20" customFormat="1" x14ac:dyDescent="0.25"/>
    <row r="69" s="20" customFormat="1" x14ac:dyDescent="0.25"/>
    <row r="70" s="20" customFormat="1" x14ac:dyDescent="0.25"/>
    <row r="71" s="20" customFormat="1" x14ac:dyDescent="0.25"/>
    <row r="72" s="20" customFormat="1" x14ac:dyDescent="0.25"/>
    <row r="73" s="20" customFormat="1" x14ac:dyDescent="0.25"/>
    <row r="74" s="20" customFormat="1" x14ac:dyDescent="0.25"/>
    <row r="75" s="20" customFormat="1" x14ac:dyDescent="0.25"/>
    <row r="76" s="20" customFormat="1" x14ac:dyDescent="0.25"/>
    <row r="77" s="20" customFormat="1" x14ac:dyDescent="0.25"/>
    <row r="78" s="20" customFormat="1" x14ac:dyDescent="0.25"/>
    <row r="79" s="20" customFormat="1" x14ac:dyDescent="0.25"/>
    <row r="80" s="20" customFormat="1" x14ac:dyDescent="0.25"/>
    <row r="81" s="20" customFormat="1" x14ac:dyDescent="0.25"/>
    <row r="82" s="20" customFormat="1" x14ac:dyDescent="0.25"/>
    <row r="83" s="20" customFormat="1" x14ac:dyDescent="0.25"/>
    <row r="84" s="20" customFormat="1" x14ac:dyDescent="0.25"/>
    <row r="85" s="20" customFormat="1" x14ac:dyDescent="0.25"/>
    <row r="86" s="20" customFormat="1" x14ac:dyDescent="0.25"/>
    <row r="87" s="20" customFormat="1" x14ac:dyDescent="0.25"/>
    <row r="88" s="20" customFormat="1" x14ac:dyDescent="0.25"/>
    <row r="89" s="20" customFormat="1" x14ac:dyDescent="0.25"/>
    <row r="90" s="20" customFormat="1" x14ac:dyDescent="0.25"/>
    <row r="91" s="20" customFormat="1" x14ac:dyDescent="0.25"/>
    <row r="92" s="20" customFormat="1" x14ac:dyDescent="0.25"/>
    <row r="93" s="20" customFormat="1" x14ac:dyDescent="0.25"/>
    <row r="94" s="20" customFormat="1" x14ac:dyDescent="0.25"/>
    <row r="95" s="20" customFormat="1" x14ac:dyDescent="0.25"/>
    <row r="96" s="20" customFormat="1" x14ac:dyDescent="0.25"/>
    <row r="97" s="20" customFormat="1" x14ac:dyDescent="0.25"/>
    <row r="98" s="20" customFormat="1" x14ac:dyDescent="0.25"/>
    <row r="99" s="20" customFormat="1" x14ac:dyDescent="0.25"/>
    <row r="100" s="20" customFormat="1" x14ac:dyDescent="0.25"/>
    <row r="101" s="20" customFormat="1" x14ac:dyDescent="0.25"/>
    <row r="102" s="20" customFormat="1" x14ac:dyDescent="0.25"/>
    <row r="103" s="20" customFormat="1" x14ac:dyDescent="0.25"/>
    <row r="104" s="20" customFormat="1" x14ac:dyDescent="0.25"/>
    <row r="105" s="20" customFormat="1" x14ac:dyDescent="0.25"/>
    <row r="106" s="20" customFormat="1" x14ac:dyDescent="0.25"/>
    <row r="107" s="20" customFormat="1" x14ac:dyDescent="0.25"/>
    <row r="108" s="20" customFormat="1" x14ac:dyDescent="0.25"/>
    <row r="109" s="20" customFormat="1" x14ac:dyDescent="0.25"/>
    <row r="110" s="20" customFormat="1" x14ac:dyDescent="0.25"/>
    <row r="111" s="20" customFormat="1" x14ac:dyDescent="0.25"/>
    <row r="112" s="20" customFormat="1" x14ac:dyDescent="0.25"/>
    <row r="113" s="20" customFormat="1" x14ac:dyDescent="0.25"/>
    <row r="114" s="20" customFormat="1" x14ac:dyDescent="0.25"/>
    <row r="115" s="20" customFormat="1" x14ac:dyDescent="0.25"/>
    <row r="116" s="20" customFormat="1" x14ac:dyDescent="0.25"/>
    <row r="117" s="20" customFormat="1" x14ac:dyDescent="0.25"/>
    <row r="118" s="20" customFormat="1" x14ac:dyDescent="0.25"/>
    <row r="119" s="20" customFormat="1" x14ac:dyDescent="0.25"/>
    <row r="120" s="20" customFormat="1" x14ac:dyDescent="0.25"/>
    <row r="121" s="20" customFormat="1" x14ac:dyDescent="0.25"/>
    <row r="122" s="20" customFormat="1" x14ac:dyDescent="0.25"/>
    <row r="123" s="20" customFormat="1" x14ac:dyDescent="0.25"/>
    <row r="124" s="20" customFormat="1" x14ac:dyDescent="0.25"/>
    <row r="125" s="20" customFormat="1" x14ac:dyDescent="0.25"/>
    <row r="126" s="20" customFormat="1" x14ac:dyDescent="0.25"/>
    <row r="127" s="20" customFormat="1" x14ac:dyDescent="0.25"/>
    <row r="128" s="20" customFormat="1" x14ac:dyDescent="0.25"/>
    <row r="129" s="20" customFormat="1" x14ac:dyDescent="0.25"/>
    <row r="130" s="20" customFormat="1" x14ac:dyDescent="0.25"/>
    <row r="131" s="20" customFormat="1" x14ac:dyDescent="0.25"/>
    <row r="132" s="20" customFormat="1" x14ac:dyDescent="0.25"/>
    <row r="133" s="20" customFormat="1" x14ac:dyDescent="0.25"/>
    <row r="134" s="20" customFormat="1" x14ac:dyDescent="0.25"/>
    <row r="135" s="20" customFormat="1" x14ac:dyDescent="0.25"/>
    <row r="136" s="20" customFormat="1" x14ac:dyDescent="0.25"/>
    <row r="137" s="20" customFormat="1" x14ac:dyDescent="0.25"/>
    <row r="138" s="20" customFormat="1" x14ac:dyDescent="0.25"/>
    <row r="139" s="20" customFormat="1" x14ac:dyDescent="0.25"/>
    <row r="140" s="20" customFormat="1" x14ac:dyDescent="0.25"/>
    <row r="141" s="20" customFormat="1" x14ac:dyDescent="0.25"/>
    <row r="142" s="20" customFormat="1" x14ac:dyDescent="0.25"/>
    <row r="143" s="20" customFormat="1" x14ac:dyDescent="0.25"/>
    <row r="144" s="20" customFormat="1" x14ac:dyDescent="0.25"/>
    <row r="145" s="20" customFormat="1" x14ac:dyDescent="0.25"/>
    <row r="146" s="20" customFormat="1" x14ac:dyDescent="0.25"/>
    <row r="147" s="20" customFormat="1" x14ac:dyDescent="0.25"/>
    <row r="148" s="20" customFormat="1" x14ac:dyDescent="0.25"/>
    <row r="149" s="20" customFormat="1" x14ac:dyDescent="0.25"/>
    <row r="150" s="20" customFormat="1" x14ac:dyDescent="0.25"/>
  </sheetData>
  <mergeCells count="21">
    <mergeCell ref="O10:S10"/>
    <mergeCell ref="T10:X10"/>
    <mergeCell ref="Y10:AC10"/>
    <mergeCell ref="A12:A22"/>
    <mergeCell ref="A24:A33"/>
    <mergeCell ref="A10:A11"/>
    <mergeCell ref="B10:B11"/>
    <mergeCell ref="C10:C11"/>
    <mergeCell ref="D10:D11"/>
    <mergeCell ref="E10:I10"/>
    <mergeCell ref="J10:N10"/>
    <mergeCell ref="J36:N36"/>
    <mergeCell ref="O36:S36"/>
    <mergeCell ref="T36:X36"/>
    <mergeCell ref="Y36:AC36"/>
    <mergeCell ref="A38:A41"/>
    <mergeCell ref="A36:A37"/>
    <mergeCell ref="B36:B37"/>
    <mergeCell ref="C36:C37"/>
    <mergeCell ref="D36:D37"/>
    <mergeCell ref="E36:I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10" sqref="Y10:AC1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Откл от общетер.</vt:lpstr>
      <vt:lpstr>реабилитация после ковид-19</vt:lpstr>
      <vt:lpstr>минус5</vt:lpstr>
      <vt:lpstr>минус10</vt:lpstr>
      <vt:lpstr>основной2018</vt:lpstr>
      <vt:lpstr>на 2020</vt:lpstr>
      <vt:lpstr>оздоровит2020</vt:lpstr>
      <vt:lpstr>2020 утв 1</vt:lpstr>
      <vt:lpstr>Лист1</vt:lpstr>
      <vt:lpstr>'Откл от общетер.'!Заголовки_для_печати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Короткевич Илья Владимирович</dc:creator>
  <cp:lastModifiedBy>Иванова Лилия Александровна</cp:lastModifiedBy>
  <cp:lastPrinted>2020-12-08T05:03:32Z</cp:lastPrinted>
  <dcterms:created xsi:type="dcterms:W3CDTF">2012-10-11T13:59:50Z</dcterms:created>
  <dcterms:modified xsi:type="dcterms:W3CDTF">2021-01-13T09:39:25Z</dcterms:modified>
</cp:coreProperties>
</file>